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0" yWindow="45" windowWidth="15480" windowHeight="9360"/>
  </bookViews>
  <sheets>
    <sheet name="Лист1" sheetId="1" r:id="rId1"/>
    <sheet name="Лист2" sheetId="2" r:id="rId2"/>
  </sheets>
  <definedNames>
    <definedName name="_xlnm._FilterDatabase" localSheetId="0" hidden="1">Лист1!$F$2:$F$438</definedName>
    <definedName name="_xlnm.Print_Area" localSheetId="0">Лист1!$A$2:$AD$430</definedName>
  </definedNames>
  <calcPr calcId="125725"/>
</workbook>
</file>

<file path=xl/calcChain.xml><?xml version="1.0" encoding="utf-8"?>
<calcChain xmlns="http://schemas.openxmlformats.org/spreadsheetml/2006/main">
  <c r="K247" i="1"/>
  <c r="K246" s="1"/>
  <c r="J247"/>
  <c r="K248"/>
  <c r="J248"/>
  <c r="I248"/>
  <c r="K155" l="1"/>
  <c r="L155"/>
  <c r="M155"/>
  <c r="K397"/>
  <c r="K398"/>
  <c r="G294"/>
  <c r="G293"/>
  <c r="G292"/>
  <c r="Q291"/>
  <c r="P291"/>
  <c r="O291"/>
  <c r="N291"/>
  <c r="M291"/>
  <c r="M290" s="1"/>
  <c r="L291"/>
  <c r="L290" s="1"/>
  <c r="K291"/>
  <c r="K290" s="1"/>
  <c r="J291"/>
  <c r="J290" s="1"/>
  <c r="I291"/>
  <c r="I290" s="1"/>
  <c r="H291"/>
  <c r="H290" s="1"/>
  <c r="T290"/>
  <c r="H256"/>
  <c r="H255" s="1"/>
  <c r="I256"/>
  <c r="J256"/>
  <c r="J255" s="1"/>
  <c r="K256"/>
  <c r="K255" s="1"/>
  <c r="L256"/>
  <c r="L255" s="1"/>
  <c r="M256"/>
  <c r="M255" s="1"/>
  <c r="N256"/>
  <c r="O256"/>
  <c r="P256"/>
  <c r="Q256"/>
  <c r="G257"/>
  <c r="G258"/>
  <c r="G289"/>
  <c r="G288"/>
  <c r="G287"/>
  <c r="Q286"/>
  <c r="P286"/>
  <c r="O286"/>
  <c r="N286"/>
  <c r="M286"/>
  <c r="M285" s="1"/>
  <c r="L286"/>
  <c r="L285" s="1"/>
  <c r="K286"/>
  <c r="K285" s="1"/>
  <c r="J286"/>
  <c r="J285" s="1"/>
  <c r="I286"/>
  <c r="H286"/>
  <c r="H285" s="1"/>
  <c r="T285"/>
  <c r="I285"/>
  <c r="J155"/>
  <c r="G172"/>
  <c r="G171"/>
  <c r="G170"/>
  <c r="M169"/>
  <c r="M168" s="1"/>
  <c r="L169"/>
  <c r="L168" s="1"/>
  <c r="K169"/>
  <c r="K168" s="1"/>
  <c r="J169"/>
  <c r="J168" s="1"/>
  <c r="I169"/>
  <c r="I168" s="1"/>
  <c r="H169"/>
  <c r="T168"/>
  <c r="G284"/>
  <c r="G283"/>
  <c r="G282"/>
  <c r="M281"/>
  <c r="L281"/>
  <c r="L280" s="1"/>
  <c r="K281"/>
  <c r="K280" s="1"/>
  <c r="J281"/>
  <c r="J280" s="1"/>
  <c r="I281"/>
  <c r="H281"/>
  <c r="H280" s="1"/>
  <c r="T280"/>
  <c r="Q280"/>
  <c r="P280"/>
  <c r="O280"/>
  <c r="N280"/>
  <c r="M280"/>
  <c r="I280"/>
  <c r="K48"/>
  <c r="L48"/>
  <c r="M48"/>
  <c r="J48"/>
  <c r="J47"/>
  <c r="K341"/>
  <c r="T369"/>
  <c r="G169" l="1"/>
  <c r="H168"/>
  <c r="G168" s="1"/>
  <c r="G286"/>
  <c r="G285"/>
  <c r="G290"/>
  <c r="G291"/>
  <c r="G256"/>
  <c r="I255"/>
  <c r="G255" s="1"/>
  <c r="G280"/>
  <c r="G281"/>
  <c r="I360"/>
  <c r="I398"/>
  <c r="J397"/>
  <c r="J398"/>
  <c r="I390"/>
  <c r="I385"/>
  <c r="J99"/>
  <c r="K99"/>
  <c r="L99"/>
  <c r="M99"/>
  <c r="J100"/>
  <c r="K100"/>
  <c r="L100"/>
  <c r="M100"/>
  <c r="I100"/>
  <c r="I99"/>
  <c r="G146"/>
  <c r="G145"/>
  <c r="G144"/>
  <c r="M143"/>
  <c r="M142" s="1"/>
  <c r="L143"/>
  <c r="L142" s="1"/>
  <c r="K143"/>
  <c r="K142" s="1"/>
  <c r="J143"/>
  <c r="J142" s="1"/>
  <c r="I143"/>
  <c r="I142" s="1"/>
  <c r="H143"/>
  <c r="H142" s="1"/>
  <c r="Q142"/>
  <c r="P142"/>
  <c r="O142"/>
  <c r="N142"/>
  <c r="G409"/>
  <c r="G408"/>
  <c r="G407"/>
  <c r="M406"/>
  <c r="M405" s="1"/>
  <c r="L406"/>
  <c r="L405" s="1"/>
  <c r="K406"/>
  <c r="K405" s="1"/>
  <c r="J406"/>
  <c r="J405" s="1"/>
  <c r="I406"/>
  <c r="I405" s="1"/>
  <c r="H406"/>
  <c r="Q405"/>
  <c r="P405"/>
  <c r="O405"/>
  <c r="N405"/>
  <c r="G414"/>
  <c r="G413"/>
  <c r="G412"/>
  <c r="M411"/>
  <c r="M410" s="1"/>
  <c r="L411"/>
  <c r="L410" s="1"/>
  <c r="K411"/>
  <c r="K410" s="1"/>
  <c r="J411"/>
  <c r="J410" s="1"/>
  <c r="I411"/>
  <c r="I410" s="1"/>
  <c r="H411"/>
  <c r="H410" s="1"/>
  <c r="Q410"/>
  <c r="P410"/>
  <c r="O410"/>
  <c r="N410"/>
  <c r="J396" l="1"/>
  <c r="J395" s="1"/>
  <c r="G406"/>
  <c r="H405"/>
  <c r="G405" s="1"/>
  <c r="G142"/>
  <c r="G143"/>
  <c r="G410"/>
  <c r="G411"/>
  <c r="H398" l="1"/>
  <c r="H397"/>
  <c r="I396"/>
  <c r="I395" s="1"/>
  <c r="I397"/>
  <c r="G404"/>
  <c r="G403"/>
  <c r="G402"/>
  <c r="M401"/>
  <c r="M400" s="1"/>
  <c r="L401"/>
  <c r="L400" s="1"/>
  <c r="K401"/>
  <c r="K400" s="1"/>
  <c r="J401"/>
  <c r="J400" s="1"/>
  <c r="I401"/>
  <c r="I400" s="1"/>
  <c r="H401"/>
  <c r="H400" s="1"/>
  <c r="Q400"/>
  <c r="P400"/>
  <c r="O400"/>
  <c r="N400"/>
  <c r="L247"/>
  <c r="I247"/>
  <c r="H47"/>
  <c r="H6" i="2"/>
  <c r="I48" i="1"/>
  <c r="I47"/>
  <c r="G92"/>
  <c r="G89"/>
  <c r="G88"/>
  <c r="G87"/>
  <c r="M86"/>
  <c r="M85" s="1"/>
  <c r="L86"/>
  <c r="L85" s="1"/>
  <c r="K86"/>
  <c r="K85" s="1"/>
  <c r="J86"/>
  <c r="J85" s="1"/>
  <c r="I86"/>
  <c r="I85" s="1"/>
  <c r="H86"/>
  <c r="H85" s="1"/>
  <c r="T85"/>
  <c r="T389"/>
  <c r="J342"/>
  <c r="K342"/>
  <c r="L342"/>
  <c r="M342"/>
  <c r="I342"/>
  <c r="J341"/>
  <c r="L341"/>
  <c r="M341"/>
  <c r="I341"/>
  <c r="G393"/>
  <c r="G392"/>
  <c r="G391"/>
  <c r="M390"/>
  <c r="M389" s="1"/>
  <c r="L390"/>
  <c r="L389" s="1"/>
  <c r="K390"/>
  <c r="K389" s="1"/>
  <c r="J390"/>
  <c r="J389" s="1"/>
  <c r="I389"/>
  <c r="H390"/>
  <c r="H389" s="1"/>
  <c r="G151"/>
  <c r="G150"/>
  <c r="G149"/>
  <c r="M148"/>
  <c r="M147" s="1"/>
  <c r="L148"/>
  <c r="L147" s="1"/>
  <c r="K148"/>
  <c r="K147" s="1"/>
  <c r="J148"/>
  <c r="J147" s="1"/>
  <c r="I148"/>
  <c r="I147" s="1"/>
  <c r="H148"/>
  <c r="H147" s="1"/>
  <c r="T147"/>
  <c r="Q147"/>
  <c r="P147"/>
  <c r="O147"/>
  <c r="N147"/>
  <c r="G401" l="1"/>
  <c r="G400"/>
  <c r="G85"/>
  <c r="G86"/>
  <c r="G389"/>
  <c r="G390"/>
  <c r="G147"/>
  <c r="G148"/>
  <c r="G279"/>
  <c r="G278"/>
  <c r="G277"/>
  <c r="M276"/>
  <c r="M275" s="1"/>
  <c r="L276"/>
  <c r="L275" s="1"/>
  <c r="K276"/>
  <c r="K275" s="1"/>
  <c r="J276"/>
  <c r="J275" s="1"/>
  <c r="I276"/>
  <c r="I275" s="1"/>
  <c r="H276"/>
  <c r="H275" s="1"/>
  <c r="T275"/>
  <c r="Q275"/>
  <c r="P275"/>
  <c r="O275"/>
  <c r="N275"/>
  <c r="T384"/>
  <c r="M252"/>
  <c r="M247" s="1"/>
  <c r="I251"/>
  <c r="N270"/>
  <c r="O270"/>
  <c r="P270"/>
  <c r="Q270"/>
  <c r="H271"/>
  <c r="H270" s="1"/>
  <c r="I271"/>
  <c r="J271"/>
  <c r="J270" s="1"/>
  <c r="K271"/>
  <c r="K270" s="1"/>
  <c r="L271"/>
  <c r="L270" s="1"/>
  <c r="M271"/>
  <c r="M270" s="1"/>
  <c r="G272"/>
  <c r="G273"/>
  <c r="L397"/>
  <c r="M397"/>
  <c r="L398"/>
  <c r="M398"/>
  <c r="I399"/>
  <c r="J399"/>
  <c r="K399"/>
  <c r="L399"/>
  <c r="M399"/>
  <c r="H399"/>
  <c r="H416"/>
  <c r="H415" s="1"/>
  <c r="K47"/>
  <c r="H100"/>
  <c r="H99"/>
  <c r="G419"/>
  <c r="G418"/>
  <c r="G417"/>
  <c r="M416"/>
  <c r="M415" s="1"/>
  <c r="L416"/>
  <c r="L415" s="1"/>
  <c r="K416"/>
  <c r="K415" s="1"/>
  <c r="J416"/>
  <c r="J415" s="1"/>
  <c r="I416"/>
  <c r="I415" s="1"/>
  <c r="Q415"/>
  <c r="P415"/>
  <c r="O415"/>
  <c r="N415"/>
  <c r="H262"/>
  <c r="G136"/>
  <c r="G135"/>
  <c r="G134"/>
  <c r="M133"/>
  <c r="M132" s="1"/>
  <c r="L133"/>
  <c r="L132" s="1"/>
  <c r="K133"/>
  <c r="K132" s="1"/>
  <c r="J133"/>
  <c r="J132" s="1"/>
  <c r="I133"/>
  <c r="I132" s="1"/>
  <c r="H133"/>
  <c r="H132" s="1"/>
  <c r="T132"/>
  <c r="Q132"/>
  <c r="P132"/>
  <c r="O132"/>
  <c r="N132"/>
  <c r="N137"/>
  <c r="O137"/>
  <c r="P137"/>
  <c r="Q137"/>
  <c r="H138"/>
  <c r="H137" s="1"/>
  <c r="I138"/>
  <c r="J138"/>
  <c r="J137" s="1"/>
  <c r="K138"/>
  <c r="K137" s="1"/>
  <c r="L138"/>
  <c r="L137" s="1"/>
  <c r="M138"/>
  <c r="M137" s="1"/>
  <c r="G139"/>
  <c r="G140"/>
  <c r="H341"/>
  <c r="G383"/>
  <c r="G382"/>
  <c r="G381"/>
  <c r="M380"/>
  <c r="M379" s="1"/>
  <c r="L380"/>
  <c r="L379" s="1"/>
  <c r="K380"/>
  <c r="K379" s="1"/>
  <c r="J380"/>
  <c r="J379" s="1"/>
  <c r="I380"/>
  <c r="I379" s="1"/>
  <c r="H380"/>
  <c r="H379" s="1"/>
  <c r="H248"/>
  <c r="I46" l="1"/>
  <c r="I45" s="1"/>
  <c r="H98"/>
  <c r="G276"/>
  <c r="G275"/>
  <c r="G271"/>
  <c r="I270"/>
  <c r="G270" s="1"/>
  <c r="G415"/>
  <c r="G416"/>
  <c r="G132"/>
  <c r="G133"/>
  <c r="G138"/>
  <c r="G379"/>
  <c r="I137"/>
  <c r="G137" s="1"/>
  <c r="G380"/>
  <c r="H48"/>
  <c r="G84"/>
  <c r="G83"/>
  <c r="G82"/>
  <c r="M81"/>
  <c r="M80" s="1"/>
  <c r="L81"/>
  <c r="L80" s="1"/>
  <c r="K81"/>
  <c r="K80" s="1"/>
  <c r="J81"/>
  <c r="J80" s="1"/>
  <c r="I81"/>
  <c r="I80" s="1"/>
  <c r="H81"/>
  <c r="H80" s="1"/>
  <c r="T80"/>
  <c r="T270"/>
  <c r="H247"/>
  <c r="H251"/>
  <c r="G269"/>
  <c r="G268"/>
  <c r="G267"/>
  <c r="M266"/>
  <c r="M265" s="1"/>
  <c r="L266"/>
  <c r="L265" s="1"/>
  <c r="K266"/>
  <c r="K265" s="1"/>
  <c r="J266"/>
  <c r="J265" s="1"/>
  <c r="I266"/>
  <c r="I265" s="1"/>
  <c r="H266"/>
  <c r="T265"/>
  <c r="Q265"/>
  <c r="P265"/>
  <c r="O265"/>
  <c r="N265"/>
  <c r="G80" l="1"/>
  <c r="G81"/>
  <c r="G266"/>
  <c r="H265"/>
  <c r="G265" s="1"/>
  <c r="G94"/>
  <c r="G93"/>
  <c r="M91"/>
  <c r="M90" s="1"/>
  <c r="L91"/>
  <c r="L90" s="1"/>
  <c r="K91"/>
  <c r="K90" s="1"/>
  <c r="J91"/>
  <c r="J90" s="1"/>
  <c r="I91"/>
  <c r="I90" s="1"/>
  <c r="H91"/>
  <c r="H90" s="1"/>
  <c r="H329"/>
  <c r="G388"/>
  <c r="G387"/>
  <c r="G386"/>
  <c r="M385"/>
  <c r="M384" s="1"/>
  <c r="L385"/>
  <c r="L384" s="1"/>
  <c r="K385"/>
  <c r="K384" s="1"/>
  <c r="J385"/>
  <c r="J384" s="1"/>
  <c r="I384"/>
  <c r="H385"/>
  <c r="H384" s="1"/>
  <c r="G378"/>
  <c r="G377"/>
  <c r="G376"/>
  <c r="M375"/>
  <c r="M374" s="1"/>
  <c r="L375"/>
  <c r="L374" s="1"/>
  <c r="K375"/>
  <c r="K374" s="1"/>
  <c r="J375"/>
  <c r="J374" s="1"/>
  <c r="I375"/>
  <c r="I374" s="1"/>
  <c r="H375"/>
  <c r="H374" s="1"/>
  <c r="Q374"/>
  <c r="P374"/>
  <c r="O374"/>
  <c r="N374"/>
  <c r="G90" l="1"/>
  <c r="G91"/>
  <c r="G385"/>
  <c r="G384"/>
  <c r="G375"/>
  <c r="G374"/>
  <c r="G264"/>
  <c r="G263"/>
  <c r="G262"/>
  <c r="M261"/>
  <c r="M260" s="1"/>
  <c r="L261"/>
  <c r="L260" s="1"/>
  <c r="K261"/>
  <c r="K260" s="1"/>
  <c r="J261"/>
  <c r="J260" s="1"/>
  <c r="I261"/>
  <c r="I260" s="1"/>
  <c r="H261"/>
  <c r="H260" s="1"/>
  <c r="T260"/>
  <c r="Q260"/>
  <c r="P260"/>
  <c r="O260"/>
  <c r="N260"/>
  <c r="H71"/>
  <c r="L396" l="1"/>
  <c r="L395" s="1"/>
  <c r="G399"/>
  <c r="H396"/>
  <c r="H395" s="1"/>
  <c r="K396"/>
  <c r="K395" s="1"/>
  <c r="G398"/>
  <c r="G260"/>
  <c r="M396"/>
  <c r="M395" s="1"/>
  <c r="G261"/>
  <c r="G397"/>
  <c r="G131"/>
  <c r="G130"/>
  <c r="G129"/>
  <c r="M128"/>
  <c r="M127" s="1"/>
  <c r="L128"/>
  <c r="L127" s="1"/>
  <c r="K128"/>
  <c r="K127" s="1"/>
  <c r="J128"/>
  <c r="J127" s="1"/>
  <c r="I128"/>
  <c r="I127" s="1"/>
  <c r="H128"/>
  <c r="H127" s="1"/>
  <c r="T127"/>
  <c r="Q127"/>
  <c r="P127"/>
  <c r="O127"/>
  <c r="N127"/>
  <c r="H365"/>
  <c r="H345"/>
  <c r="M370"/>
  <c r="M369" s="1"/>
  <c r="G395" l="1"/>
  <c r="G396"/>
  <c r="G127"/>
  <c r="G128"/>
  <c r="T354"/>
  <c r="T359"/>
  <c r="T344"/>
  <c r="T333"/>
  <c r="T312"/>
  <c r="T255"/>
  <c r="T226"/>
  <c r="T231"/>
  <c r="T210"/>
  <c r="T205"/>
  <c r="T194"/>
  <c r="T189"/>
  <c r="T184"/>
  <c r="T173"/>
  <c r="T163" l="1"/>
  <c r="T158"/>
  <c r="T137"/>
  <c r="T122"/>
  <c r="T117"/>
  <c r="T112"/>
  <c r="T75" l="1"/>
  <c r="T70"/>
  <c r="T65"/>
  <c r="T60"/>
  <c r="T55"/>
  <c r="T39"/>
  <c r="T34"/>
  <c r="G346" l="1"/>
  <c r="G347"/>
  <c r="G348"/>
  <c r="G351"/>
  <c r="G352"/>
  <c r="G353"/>
  <c r="G356"/>
  <c r="G357"/>
  <c r="G358"/>
  <c r="G361"/>
  <c r="G362"/>
  <c r="G363"/>
  <c r="G366"/>
  <c r="G367"/>
  <c r="G368"/>
  <c r="G371"/>
  <c r="G372"/>
  <c r="G373"/>
  <c r="I343"/>
  <c r="J343"/>
  <c r="K343"/>
  <c r="L343"/>
  <c r="M343"/>
  <c r="M340"/>
  <c r="M339" s="1"/>
  <c r="N342"/>
  <c r="O342"/>
  <c r="P342"/>
  <c r="Q342"/>
  <c r="H342"/>
  <c r="H343"/>
  <c r="I370"/>
  <c r="I369" s="1"/>
  <c r="J370"/>
  <c r="J369" s="1"/>
  <c r="K370"/>
  <c r="K369" s="1"/>
  <c r="L370"/>
  <c r="L369" s="1"/>
  <c r="H370"/>
  <c r="I365"/>
  <c r="I364" s="1"/>
  <c r="J365"/>
  <c r="J364" s="1"/>
  <c r="K365"/>
  <c r="K364" s="1"/>
  <c r="L365"/>
  <c r="L364" s="1"/>
  <c r="M365"/>
  <c r="M364" s="1"/>
  <c r="I359"/>
  <c r="J360"/>
  <c r="J359" s="1"/>
  <c r="K360"/>
  <c r="K359" s="1"/>
  <c r="L360"/>
  <c r="L359" s="1"/>
  <c r="M360"/>
  <c r="M359" s="1"/>
  <c r="H360"/>
  <c r="I355"/>
  <c r="I354" s="1"/>
  <c r="J355"/>
  <c r="J354" s="1"/>
  <c r="K355"/>
  <c r="K354" s="1"/>
  <c r="L355"/>
  <c r="L354" s="1"/>
  <c r="M355"/>
  <c r="M354" s="1"/>
  <c r="N355"/>
  <c r="O355"/>
  <c r="P355"/>
  <c r="Q355"/>
  <c r="H355"/>
  <c r="I350"/>
  <c r="I349" s="1"/>
  <c r="J350"/>
  <c r="J349" s="1"/>
  <c r="K350"/>
  <c r="K349" s="1"/>
  <c r="L350"/>
  <c r="L349" s="1"/>
  <c r="M350"/>
  <c r="M349" s="1"/>
  <c r="H350"/>
  <c r="I345"/>
  <c r="I344" s="1"/>
  <c r="J345"/>
  <c r="J344" s="1"/>
  <c r="K345"/>
  <c r="K344" s="1"/>
  <c r="L345"/>
  <c r="L344" s="1"/>
  <c r="M345"/>
  <c r="M344" s="1"/>
  <c r="H344"/>
  <c r="G330"/>
  <c r="G331"/>
  <c r="G332"/>
  <c r="G335"/>
  <c r="G336"/>
  <c r="G337"/>
  <c r="I327"/>
  <c r="J327"/>
  <c r="K327"/>
  <c r="L327"/>
  <c r="M327"/>
  <c r="I326"/>
  <c r="J326"/>
  <c r="K326"/>
  <c r="L326"/>
  <c r="M326"/>
  <c r="H326"/>
  <c r="H327"/>
  <c r="I325"/>
  <c r="J325"/>
  <c r="K325"/>
  <c r="L325"/>
  <c r="M325"/>
  <c r="N325"/>
  <c r="O325"/>
  <c r="P325"/>
  <c r="Q325"/>
  <c r="H325"/>
  <c r="I334"/>
  <c r="I333" s="1"/>
  <c r="J334"/>
  <c r="J333" s="1"/>
  <c r="K334"/>
  <c r="K333" s="1"/>
  <c r="L334"/>
  <c r="L333" s="1"/>
  <c r="M334"/>
  <c r="M333" s="1"/>
  <c r="H334"/>
  <c r="I329"/>
  <c r="I328" s="1"/>
  <c r="J329"/>
  <c r="J328" s="1"/>
  <c r="K329"/>
  <c r="K328" s="1"/>
  <c r="L329"/>
  <c r="L328" s="1"/>
  <c r="M329"/>
  <c r="M328" s="1"/>
  <c r="N329"/>
  <c r="O329"/>
  <c r="P329"/>
  <c r="Q329"/>
  <c r="G304"/>
  <c r="G305"/>
  <c r="G306"/>
  <c r="G309"/>
  <c r="G310"/>
  <c r="G311"/>
  <c r="G314"/>
  <c r="G315"/>
  <c r="G316"/>
  <c r="G319"/>
  <c r="G320"/>
  <c r="G321"/>
  <c r="I301"/>
  <c r="J301"/>
  <c r="K301"/>
  <c r="L301"/>
  <c r="M301"/>
  <c r="I300"/>
  <c r="J300"/>
  <c r="K300"/>
  <c r="L300"/>
  <c r="M300"/>
  <c r="H300"/>
  <c r="H424" s="1"/>
  <c r="H301"/>
  <c r="I299"/>
  <c r="J299"/>
  <c r="K299"/>
  <c r="L299"/>
  <c r="M299"/>
  <c r="H299"/>
  <c r="I318"/>
  <c r="I317" s="1"/>
  <c r="J318"/>
  <c r="J317" s="1"/>
  <c r="K318"/>
  <c r="K317" s="1"/>
  <c r="L318"/>
  <c r="L317" s="1"/>
  <c r="M318"/>
  <c r="M317" s="1"/>
  <c r="H318"/>
  <c r="N312"/>
  <c r="O312"/>
  <c r="P312"/>
  <c r="Q312"/>
  <c r="I313"/>
  <c r="I312" s="1"/>
  <c r="J313"/>
  <c r="J312" s="1"/>
  <c r="K313"/>
  <c r="K312" s="1"/>
  <c r="L313"/>
  <c r="L312" s="1"/>
  <c r="M313"/>
  <c r="M312" s="1"/>
  <c r="H313"/>
  <c r="I308"/>
  <c r="I307" s="1"/>
  <c r="J308"/>
  <c r="J307" s="1"/>
  <c r="K308"/>
  <c r="K307" s="1"/>
  <c r="L308"/>
  <c r="L307" s="1"/>
  <c r="M308"/>
  <c r="M307" s="1"/>
  <c r="H308"/>
  <c r="H307" s="1"/>
  <c r="I303"/>
  <c r="I302" s="1"/>
  <c r="J303"/>
  <c r="J302" s="1"/>
  <c r="K303"/>
  <c r="K302" s="1"/>
  <c r="L303"/>
  <c r="L302" s="1"/>
  <c r="M303"/>
  <c r="M302" s="1"/>
  <c r="H303"/>
  <c r="G252"/>
  <c r="G253"/>
  <c r="G254"/>
  <c r="G259"/>
  <c r="G274"/>
  <c r="I249"/>
  <c r="J249"/>
  <c r="K249"/>
  <c r="L249"/>
  <c r="M249"/>
  <c r="L248"/>
  <c r="M248"/>
  <c r="H249"/>
  <c r="I250"/>
  <c r="J251"/>
  <c r="J250" s="1"/>
  <c r="K251"/>
  <c r="K250" s="1"/>
  <c r="L251"/>
  <c r="L250" s="1"/>
  <c r="M251"/>
  <c r="M250" s="1"/>
  <c r="H250"/>
  <c r="G223"/>
  <c r="G224"/>
  <c r="G225"/>
  <c r="G228"/>
  <c r="G229"/>
  <c r="G230"/>
  <c r="G233"/>
  <c r="G234"/>
  <c r="G235"/>
  <c r="I220"/>
  <c r="J220"/>
  <c r="K220"/>
  <c r="L220"/>
  <c r="M220"/>
  <c r="M219"/>
  <c r="I219"/>
  <c r="J219"/>
  <c r="K219"/>
  <c r="L219"/>
  <c r="H219"/>
  <c r="H220"/>
  <c r="I218"/>
  <c r="J218"/>
  <c r="K218"/>
  <c r="L218"/>
  <c r="M218"/>
  <c r="H218"/>
  <c r="I232"/>
  <c r="I231" s="1"/>
  <c r="J232"/>
  <c r="J231" s="1"/>
  <c r="K232"/>
  <c r="K231" s="1"/>
  <c r="L232"/>
  <c r="L231" s="1"/>
  <c r="M232"/>
  <c r="M231" s="1"/>
  <c r="H232"/>
  <c r="I227"/>
  <c r="I226" s="1"/>
  <c r="J227"/>
  <c r="J226" s="1"/>
  <c r="K227"/>
  <c r="K226" s="1"/>
  <c r="L227"/>
  <c r="L226" s="1"/>
  <c r="M227"/>
  <c r="M226" s="1"/>
  <c r="N227"/>
  <c r="O227"/>
  <c r="P227"/>
  <c r="Q227"/>
  <c r="H227"/>
  <c r="H226" s="1"/>
  <c r="I222"/>
  <c r="I221" s="1"/>
  <c r="J222"/>
  <c r="J221" s="1"/>
  <c r="K222"/>
  <c r="K221" s="1"/>
  <c r="L222"/>
  <c r="L221" s="1"/>
  <c r="M222"/>
  <c r="M221" s="1"/>
  <c r="H222"/>
  <c r="G207"/>
  <c r="G208"/>
  <c r="G209"/>
  <c r="G212"/>
  <c r="G213"/>
  <c r="G214"/>
  <c r="I204"/>
  <c r="J204"/>
  <c r="K204"/>
  <c r="L204"/>
  <c r="M204"/>
  <c r="I203"/>
  <c r="J203"/>
  <c r="K203"/>
  <c r="L203"/>
  <c r="M203"/>
  <c r="H203"/>
  <c r="H204"/>
  <c r="I202"/>
  <c r="I201" s="1"/>
  <c r="I200" s="1"/>
  <c r="J202"/>
  <c r="J201" s="1"/>
  <c r="J200" s="1"/>
  <c r="K202"/>
  <c r="K201" s="1"/>
  <c r="K200" s="1"/>
  <c r="L202"/>
  <c r="L201" s="1"/>
  <c r="L200" s="1"/>
  <c r="M202"/>
  <c r="M201" s="1"/>
  <c r="M200" s="1"/>
  <c r="H202"/>
  <c r="I211"/>
  <c r="I210" s="1"/>
  <c r="J211"/>
  <c r="J210" s="1"/>
  <c r="K211"/>
  <c r="K210" s="1"/>
  <c r="L211"/>
  <c r="L210" s="1"/>
  <c r="M211"/>
  <c r="M210" s="1"/>
  <c r="N211"/>
  <c r="O211"/>
  <c r="P211"/>
  <c r="Q211"/>
  <c r="H211"/>
  <c r="I206"/>
  <c r="I205" s="1"/>
  <c r="J206"/>
  <c r="J205" s="1"/>
  <c r="K206"/>
  <c r="K205" s="1"/>
  <c r="L206"/>
  <c r="L205" s="1"/>
  <c r="M206"/>
  <c r="M205" s="1"/>
  <c r="H206"/>
  <c r="G186"/>
  <c r="G187"/>
  <c r="G188"/>
  <c r="G191"/>
  <c r="G192"/>
  <c r="G193"/>
  <c r="G196"/>
  <c r="G197"/>
  <c r="G198"/>
  <c r="N180"/>
  <c r="O180"/>
  <c r="P180"/>
  <c r="Q180"/>
  <c r="I185"/>
  <c r="I184" s="1"/>
  <c r="J185"/>
  <c r="J184" s="1"/>
  <c r="K185"/>
  <c r="L185"/>
  <c r="L184" s="1"/>
  <c r="M185"/>
  <c r="M184" s="1"/>
  <c r="H185"/>
  <c r="H184" s="1"/>
  <c r="I183"/>
  <c r="J183"/>
  <c r="K183"/>
  <c r="L183"/>
  <c r="M183"/>
  <c r="I182"/>
  <c r="J182"/>
  <c r="K182"/>
  <c r="L182"/>
  <c r="M182"/>
  <c r="H182"/>
  <c r="H183"/>
  <c r="I181"/>
  <c r="I180" s="1"/>
  <c r="I179" s="1"/>
  <c r="J181"/>
  <c r="J180" s="1"/>
  <c r="J179" s="1"/>
  <c r="K181"/>
  <c r="L181"/>
  <c r="M181"/>
  <c r="H181"/>
  <c r="H180" s="1"/>
  <c r="H179" s="1"/>
  <c r="I195"/>
  <c r="I194" s="1"/>
  <c r="J195"/>
  <c r="J194" s="1"/>
  <c r="K195"/>
  <c r="K194" s="1"/>
  <c r="L195"/>
  <c r="L194" s="1"/>
  <c r="M195"/>
  <c r="M194" s="1"/>
  <c r="H195"/>
  <c r="H194" s="1"/>
  <c r="I190"/>
  <c r="I189" s="1"/>
  <c r="J190"/>
  <c r="J189" s="1"/>
  <c r="K190"/>
  <c r="K189" s="1"/>
  <c r="L190"/>
  <c r="L189" s="1"/>
  <c r="M190"/>
  <c r="M189" s="1"/>
  <c r="H190"/>
  <c r="G160"/>
  <c r="G161"/>
  <c r="G162"/>
  <c r="G165"/>
  <c r="G166"/>
  <c r="G167"/>
  <c r="G175"/>
  <c r="G176"/>
  <c r="G177"/>
  <c r="I157"/>
  <c r="J157"/>
  <c r="K157"/>
  <c r="L157"/>
  <c r="M157"/>
  <c r="I156"/>
  <c r="J156"/>
  <c r="K156"/>
  <c r="L156"/>
  <c r="M156"/>
  <c r="N156"/>
  <c r="O156"/>
  <c r="P156"/>
  <c r="Q156"/>
  <c r="H156"/>
  <c r="H157"/>
  <c r="I155"/>
  <c r="I154" s="1"/>
  <c r="I153" s="1"/>
  <c r="J154"/>
  <c r="J153" s="1"/>
  <c r="M154"/>
  <c r="M153" s="1"/>
  <c r="H155"/>
  <c r="H154" s="1"/>
  <c r="H153" s="1"/>
  <c r="I174"/>
  <c r="I173" s="1"/>
  <c r="J174"/>
  <c r="J173" s="1"/>
  <c r="K174"/>
  <c r="L174"/>
  <c r="L173" s="1"/>
  <c r="M174"/>
  <c r="M173" s="1"/>
  <c r="H174"/>
  <c r="H173" s="1"/>
  <c r="M159"/>
  <c r="M158" s="1"/>
  <c r="L159"/>
  <c r="L158" s="1"/>
  <c r="K159"/>
  <c r="K158" s="1"/>
  <c r="J159"/>
  <c r="J158" s="1"/>
  <c r="I159"/>
  <c r="I158" s="1"/>
  <c r="H159"/>
  <c r="I164"/>
  <c r="I163" s="1"/>
  <c r="J164"/>
  <c r="J163" s="1"/>
  <c r="K164"/>
  <c r="K163" s="1"/>
  <c r="L164"/>
  <c r="L163" s="1"/>
  <c r="M164"/>
  <c r="M163" s="1"/>
  <c r="H164"/>
  <c r="H163" s="1"/>
  <c r="G104"/>
  <c r="G105"/>
  <c r="G106"/>
  <c r="G109"/>
  <c r="G110"/>
  <c r="G111"/>
  <c r="G114"/>
  <c r="G115"/>
  <c r="G116"/>
  <c r="G119"/>
  <c r="G120"/>
  <c r="G121"/>
  <c r="G124"/>
  <c r="G125"/>
  <c r="G126"/>
  <c r="G141"/>
  <c r="I101"/>
  <c r="J101"/>
  <c r="K101"/>
  <c r="L101"/>
  <c r="M101"/>
  <c r="H101"/>
  <c r="I123"/>
  <c r="J123"/>
  <c r="J122" s="1"/>
  <c r="K123"/>
  <c r="L123"/>
  <c r="L122" s="1"/>
  <c r="M123"/>
  <c r="M122" s="1"/>
  <c r="H123"/>
  <c r="H122" s="1"/>
  <c r="I118"/>
  <c r="I117" s="1"/>
  <c r="J118"/>
  <c r="J117" s="1"/>
  <c r="K118"/>
  <c r="K117" s="1"/>
  <c r="L118"/>
  <c r="L117" s="1"/>
  <c r="M118"/>
  <c r="M117" s="1"/>
  <c r="N118"/>
  <c r="O118"/>
  <c r="P118"/>
  <c r="Q118"/>
  <c r="H118"/>
  <c r="I113"/>
  <c r="J113"/>
  <c r="J112" s="1"/>
  <c r="K113"/>
  <c r="K112" s="1"/>
  <c r="L113"/>
  <c r="L112" s="1"/>
  <c r="M113"/>
  <c r="M112" s="1"/>
  <c r="H113"/>
  <c r="H112" s="1"/>
  <c r="I108"/>
  <c r="I107" s="1"/>
  <c r="J108"/>
  <c r="J107" s="1"/>
  <c r="K108"/>
  <c r="K107" s="1"/>
  <c r="L108"/>
  <c r="L107" s="1"/>
  <c r="M108"/>
  <c r="M107" s="1"/>
  <c r="H108"/>
  <c r="I103"/>
  <c r="I102" s="1"/>
  <c r="J103"/>
  <c r="J102" s="1"/>
  <c r="K103"/>
  <c r="K102" s="1"/>
  <c r="L103"/>
  <c r="L102" s="1"/>
  <c r="M103"/>
  <c r="M102" s="1"/>
  <c r="H103"/>
  <c r="G52"/>
  <c r="G53"/>
  <c r="G54"/>
  <c r="G57"/>
  <c r="G58"/>
  <c r="G59"/>
  <c r="G62"/>
  <c r="G63"/>
  <c r="G64"/>
  <c r="G67"/>
  <c r="G68"/>
  <c r="G69"/>
  <c r="G72"/>
  <c r="G73"/>
  <c r="G74"/>
  <c r="G77"/>
  <c r="G78"/>
  <c r="G79"/>
  <c r="I49"/>
  <c r="J49"/>
  <c r="K49"/>
  <c r="L49"/>
  <c r="M49"/>
  <c r="H49"/>
  <c r="L47"/>
  <c r="M47"/>
  <c r="I76"/>
  <c r="I75" s="1"/>
  <c r="J76"/>
  <c r="J75" s="1"/>
  <c r="K76"/>
  <c r="K75" s="1"/>
  <c r="L76"/>
  <c r="L75" s="1"/>
  <c r="M76"/>
  <c r="M75" s="1"/>
  <c r="N76"/>
  <c r="O76"/>
  <c r="P76"/>
  <c r="Q76"/>
  <c r="H76"/>
  <c r="H75" s="1"/>
  <c r="I71"/>
  <c r="I70" s="1"/>
  <c r="J71"/>
  <c r="J70" s="1"/>
  <c r="K71"/>
  <c r="K70" s="1"/>
  <c r="L71"/>
  <c r="L70" s="1"/>
  <c r="M71"/>
  <c r="M70" s="1"/>
  <c r="I66"/>
  <c r="I65" s="1"/>
  <c r="J66"/>
  <c r="J65" s="1"/>
  <c r="K66"/>
  <c r="K65" s="1"/>
  <c r="L66"/>
  <c r="L65" s="1"/>
  <c r="M66"/>
  <c r="M65" s="1"/>
  <c r="H66"/>
  <c r="H65" s="1"/>
  <c r="I61"/>
  <c r="I60" s="1"/>
  <c r="J61"/>
  <c r="J60" s="1"/>
  <c r="K61"/>
  <c r="K60" s="1"/>
  <c r="L61"/>
  <c r="L60" s="1"/>
  <c r="M61"/>
  <c r="M60" s="1"/>
  <c r="N61"/>
  <c r="O61"/>
  <c r="P61"/>
  <c r="Q61"/>
  <c r="H61"/>
  <c r="I56"/>
  <c r="I55" s="1"/>
  <c r="J56"/>
  <c r="J55" s="1"/>
  <c r="K56"/>
  <c r="K55" s="1"/>
  <c r="L56"/>
  <c r="L55" s="1"/>
  <c r="M56"/>
  <c r="M55" s="1"/>
  <c r="H56"/>
  <c r="H55" s="1"/>
  <c r="I51"/>
  <c r="I50" s="1"/>
  <c r="J51"/>
  <c r="J50" s="1"/>
  <c r="K51"/>
  <c r="K50" s="1"/>
  <c r="L51"/>
  <c r="L50" s="1"/>
  <c r="M51"/>
  <c r="M50" s="1"/>
  <c r="H51"/>
  <c r="I23"/>
  <c r="J23"/>
  <c r="K23"/>
  <c r="L23"/>
  <c r="M23"/>
  <c r="I22"/>
  <c r="J22"/>
  <c r="K22"/>
  <c r="L22"/>
  <c r="M22"/>
  <c r="I21"/>
  <c r="J21"/>
  <c r="K21"/>
  <c r="L21"/>
  <c r="M21"/>
  <c r="H22"/>
  <c r="H23"/>
  <c r="H21"/>
  <c r="I40"/>
  <c r="I39" s="1"/>
  <c r="J40"/>
  <c r="J39" s="1"/>
  <c r="K40"/>
  <c r="K39" s="1"/>
  <c r="L40"/>
  <c r="L39" s="1"/>
  <c r="M40"/>
  <c r="M39" s="1"/>
  <c r="H40"/>
  <c r="H39" s="1"/>
  <c r="I35"/>
  <c r="I34" s="1"/>
  <c r="J35"/>
  <c r="J34" s="1"/>
  <c r="K35"/>
  <c r="K34" s="1"/>
  <c r="L35"/>
  <c r="L34" s="1"/>
  <c r="M35"/>
  <c r="M34" s="1"/>
  <c r="H35"/>
  <c r="H34" s="1"/>
  <c r="G31"/>
  <c r="G32"/>
  <c r="G33"/>
  <c r="G36"/>
  <c r="G37"/>
  <c r="G38"/>
  <c r="G41"/>
  <c r="G42"/>
  <c r="G43"/>
  <c r="I30"/>
  <c r="I29" s="1"/>
  <c r="J30"/>
  <c r="J29" s="1"/>
  <c r="K30"/>
  <c r="K29" s="1"/>
  <c r="L30"/>
  <c r="L29" s="1"/>
  <c r="M30"/>
  <c r="M29" s="1"/>
  <c r="H30"/>
  <c r="H29" s="1"/>
  <c r="G27"/>
  <c r="G28"/>
  <c r="G26"/>
  <c r="I25"/>
  <c r="I24" s="1"/>
  <c r="J25"/>
  <c r="J24" s="1"/>
  <c r="K25"/>
  <c r="K24" s="1"/>
  <c r="L25"/>
  <c r="L24" s="1"/>
  <c r="M25"/>
  <c r="M24" s="1"/>
  <c r="H25"/>
  <c r="H24" s="1"/>
  <c r="H238" l="1"/>
  <c r="H239"/>
  <c r="H429" s="1"/>
  <c r="M424"/>
  <c r="M246"/>
  <c r="M245" s="1"/>
  <c r="I424"/>
  <c r="I246"/>
  <c r="I245" s="1"/>
  <c r="J238"/>
  <c r="K424"/>
  <c r="L424"/>
  <c r="K239"/>
  <c r="I238"/>
  <c r="J239"/>
  <c r="J424"/>
  <c r="L239"/>
  <c r="M239"/>
  <c r="I239"/>
  <c r="K154"/>
  <c r="K153" s="1"/>
  <c r="K238"/>
  <c r="K180"/>
  <c r="K179" s="1"/>
  <c r="M425"/>
  <c r="I425"/>
  <c r="M423"/>
  <c r="I423"/>
  <c r="L425"/>
  <c r="J423"/>
  <c r="J425"/>
  <c r="L423"/>
  <c r="H425"/>
  <c r="K425"/>
  <c r="H423"/>
  <c r="H422" s="1"/>
  <c r="K423"/>
  <c r="K340"/>
  <c r="K339" s="1"/>
  <c r="G341"/>
  <c r="M240"/>
  <c r="I240"/>
  <c r="M324"/>
  <c r="M323" s="1"/>
  <c r="J240"/>
  <c r="J340"/>
  <c r="J339" s="1"/>
  <c r="L240"/>
  <c r="I217"/>
  <c r="I216" s="1"/>
  <c r="L340"/>
  <c r="L339" s="1"/>
  <c r="L217"/>
  <c r="L216" s="1"/>
  <c r="G370"/>
  <c r="G342"/>
  <c r="G51"/>
  <c r="G47"/>
  <c r="J46"/>
  <c r="J45" s="1"/>
  <c r="G156"/>
  <c r="G203"/>
  <c r="M217"/>
  <c r="M216" s="1"/>
  <c r="G303"/>
  <c r="K298"/>
  <c r="K297" s="1"/>
  <c r="J324"/>
  <c r="J323" s="1"/>
  <c r="G343"/>
  <c r="L20"/>
  <c r="L19" s="1"/>
  <c r="L46"/>
  <c r="L45" s="1"/>
  <c r="G49"/>
  <c r="K217"/>
  <c r="K216" s="1"/>
  <c r="M298"/>
  <c r="M297" s="1"/>
  <c r="I298"/>
  <c r="I297" s="1"/>
  <c r="G334"/>
  <c r="L324"/>
  <c r="L323" s="1"/>
  <c r="G327"/>
  <c r="G350"/>
  <c r="G360"/>
  <c r="I340"/>
  <c r="I339" s="1"/>
  <c r="I20"/>
  <c r="I19" s="1"/>
  <c r="M98"/>
  <c r="M97" s="1"/>
  <c r="I98"/>
  <c r="I97" s="1"/>
  <c r="G206"/>
  <c r="G202"/>
  <c r="G222"/>
  <c r="G232"/>
  <c r="G300"/>
  <c r="G329"/>
  <c r="G325"/>
  <c r="G344"/>
  <c r="G355"/>
  <c r="G365"/>
  <c r="K98"/>
  <c r="K97" s="1"/>
  <c r="G100"/>
  <c r="G157"/>
  <c r="G182"/>
  <c r="G211"/>
  <c r="G204"/>
  <c r="J217"/>
  <c r="J216" s="1"/>
  <c r="K324"/>
  <c r="K323" s="1"/>
  <c r="G55"/>
  <c r="G71"/>
  <c r="G75"/>
  <c r="G76"/>
  <c r="G113"/>
  <c r="G123"/>
  <c r="I324"/>
  <c r="I323" s="1"/>
  <c r="G56"/>
  <c r="G108"/>
  <c r="G118"/>
  <c r="G163"/>
  <c r="G195"/>
  <c r="G219"/>
  <c r="L298"/>
  <c r="L297" s="1"/>
  <c r="G48"/>
  <c r="G326"/>
  <c r="K240"/>
  <c r="G101"/>
  <c r="G183"/>
  <c r="J20"/>
  <c r="J19" s="1"/>
  <c r="H70"/>
  <c r="G70" s="1"/>
  <c r="H46"/>
  <c r="G66"/>
  <c r="H158"/>
  <c r="G158" s="1"/>
  <c r="G159"/>
  <c r="G194"/>
  <c r="M238"/>
  <c r="H210"/>
  <c r="G210" s="1"/>
  <c r="G227"/>
  <c r="K245"/>
  <c r="G248"/>
  <c r="J246"/>
  <c r="J245" s="1"/>
  <c r="G249"/>
  <c r="H240"/>
  <c r="G23"/>
  <c r="M20"/>
  <c r="M19" s="1"/>
  <c r="G22"/>
  <c r="G61"/>
  <c r="G65"/>
  <c r="M46"/>
  <c r="M45" s="1"/>
  <c r="K46"/>
  <c r="K45" s="1"/>
  <c r="I112"/>
  <c r="G112" s="1"/>
  <c r="I122"/>
  <c r="G122" s="1"/>
  <c r="L98"/>
  <c r="L97" s="1"/>
  <c r="J98"/>
  <c r="J97" s="1"/>
  <c r="G164"/>
  <c r="G190"/>
  <c r="M180"/>
  <c r="M179" s="1"/>
  <c r="H205"/>
  <c r="G205" s="1"/>
  <c r="H201"/>
  <c r="G226"/>
  <c r="G218"/>
  <c r="G220"/>
  <c r="L246"/>
  <c r="L245" s="1"/>
  <c r="G307"/>
  <c r="H50"/>
  <c r="G50" s="1"/>
  <c r="H60"/>
  <c r="G60" s="1"/>
  <c r="G103"/>
  <c r="H102"/>
  <c r="G102" s="1"/>
  <c r="H107"/>
  <c r="G107" s="1"/>
  <c r="H117"/>
  <c r="G117" s="1"/>
  <c r="G99"/>
  <c r="H97"/>
  <c r="G155"/>
  <c r="H189"/>
  <c r="G189" s="1"/>
  <c r="L238"/>
  <c r="H221"/>
  <c r="G221" s="1"/>
  <c r="H231"/>
  <c r="G231" s="1"/>
  <c r="H217"/>
  <c r="G250"/>
  <c r="H246"/>
  <c r="H245" s="1"/>
  <c r="G308"/>
  <c r="G313"/>
  <c r="H312"/>
  <c r="G312" s="1"/>
  <c r="G318"/>
  <c r="H317"/>
  <c r="G317" s="1"/>
  <c r="G299"/>
  <c r="J298"/>
  <c r="J297" s="1"/>
  <c r="G301"/>
  <c r="H328"/>
  <c r="G328" s="1"/>
  <c r="H333"/>
  <c r="G333" s="1"/>
  <c r="H324"/>
  <c r="H349"/>
  <c r="G349" s="1"/>
  <c r="H354"/>
  <c r="G354" s="1"/>
  <c r="H359"/>
  <c r="G359" s="1"/>
  <c r="H364"/>
  <c r="G364" s="1"/>
  <c r="H369"/>
  <c r="G369" s="1"/>
  <c r="H340"/>
  <c r="G345"/>
  <c r="H302"/>
  <c r="G302" s="1"/>
  <c r="H298"/>
  <c r="G29"/>
  <c r="G30"/>
  <c r="H20"/>
  <c r="H19" s="1"/>
  <c r="G251"/>
  <c r="G247"/>
  <c r="G185"/>
  <c r="G181"/>
  <c r="L180"/>
  <c r="L179" s="1"/>
  <c r="K184"/>
  <c r="G184" s="1"/>
  <c r="G174"/>
  <c r="L154"/>
  <c r="L153" s="1"/>
  <c r="K173"/>
  <c r="G173" s="1"/>
  <c r="G24"/>
  <c r="G25"/>
  <c r="G34"/>
  <c r="G35"/>
  <c r="G40"/>
  <c r="G21"/>
  <c r="G39"/>
  <c r="K20"/>
  <c r="H237" l="1"/>
  <c r="H236" s="1"/>
  <c r="M429"/>
  <c r="I429"/>
  <c r="L429"/>
  <c r="K429"/>
  <c r="J429"/>
  <c r="I428"/>
  <c r="L237"/>
  <c r="L236" s="1"/>
  <c r="L422"/>
  <c r="L421" s="1"/>
  <c r="I430"/>
  <c r="I422"/>
  <c r="I421" s="1"/>
  <c r="J422"/>
  <c r="J421" s="1"/>
  <c r="M237"/>
  <c r="M236" s="1"/>
  <c r="M430"/>
  <c r="G179"/>
  <c r="M422"/>
  <c r="M421" s="1"/>
  <c r="M428"/>
  <c r="K430"/>
  <c r="K422"/>
  <c r="K421" s="1"/>
  <c r="G245"/>
  <c r="L428"/>
  <c r="G424"/>
  <c r="G425"/>
  <c r="J237"/>
  <c r="J236" s="1"/>
  <c r="G239"/>
  <c r="H430"/>
  <c r="J428"/>
  <c r="L430"/>
  <c r="J430"/>
  <c r="G154"/>
  <c r="G153"/>
  <c r="G340"/>
  <c r="H339"/>
  <c r="G339" s="1"/>
  <c r="G201"/>
  <c r="H200"/>
  <c r="G200" s="1"/>
  <c r="G246"/>
  <c r="G97"/>
  <c r="G324"/>
  <c r="H323"/>
  <c r="G323" s="1"/>
  <c r="H216"/>
  <c r="G216" s="1"/>
  <c r="G217"/>
  <c r="G98"/>
  <c r="G240"/>
  <c r="I237"/>
  <c r="I236" s="1"/>
  <c r="H45"/>
  <c r="G45" s="1"/>
  <c r="G46"/>
  <c r="G298"/>
  <c r="H297"/>
  <c r="G297" s="1"/>
  <c r="G423"/>
  <c r="H428"/>
  <c r="H427" s="1"/>
  <c r="G180"/>
  <c r="K428"/>
  <c r="G238"/>
  <c r="K237"/>
  <c r="G20"/>
  <c r="K19"/>
  <c r="G19" s="1"/>
  <c r="G429" l="1"/>
  <c r="K427"/>
  <c r="K426" s="1"/>
  <c r="M427"/>
  <c r="M426" s="1"/>
  <c r="L427"/>
  <c r="L426" s="1"/>
  <c r="I427"/>
  <c r="I426" s="1"/>
  <c r="J427"/>
  <c r="J426" s="1"/>
  <c r="G430"/>
  <c r="H426"/>
  <c r="G422"/>
  <c r="H421"/>
  <c r="G421" s="1"/>
  <c r="G428"/>
  <c r="K236"/>
  <c r="G236" s="1"/>
  <c r="G237"/>
  <c r="G427" l="1"/>
  <c r="G426"/>
</calcChain>
</file>

<file path=xl/sharedStrings.xml><?xml version="1.0" encoding="utf-8"?>
<sst xmlns="http://schemas.openxmlformats.org/spreadsheetml/2006/main" count="945" uniqueCount="261">
  <si>
    <t>№ п/п</t>
  </si>
  <si>
    <t>Объем финансирования мероприятия муниципальной программы (рублей)</t>
  </si>
  <si>
    <t>Всего</t>
  </si>
  <si>
    <t>в том числе по годам реализации муниципальной программы</t>
  </si>
  <si>
    <t>Наименование</t>
  </si>
  <si>
    <t>Значение</t>
  </si>
  <si>
    <t>Всего:</t>
  </si>
  <si>
    <t>1.Местный бюджет, в том числе:</t>
  </si>
  <si>
    <t>1.1 налоговые и неналоговые доходы</t>
  </si>
  <si>
    <t>1.1.</t>
  </si>
  <si>
    <t>2.1.</t>
  </si>
  <si>
    <t>Итого по подпрограмме 1 муниципальной программы</t>
  </si>
  <si>
    <t>с (год)</t>
  </si>
  <si>
    <t>по (год)</t>
  </si>
  <si>
    <t>X</t>
  </si>
  <si>
    <t>1.2.</t>
  </si>
  <si>
    <t>1.3.</t>
  </si>
  <si>
    <t>1.4.</t>
  </si>
  <si>
    <t>2.2.</t>
  </si>
  <si>
    <t>2.3.</t>
  </si>
  <si>
    <t>1.5.</t>
  </si>
  <si>
    <t>2.4.</t>
  </si>
  <si>
    <t>Итого по муниципальной программе</t>
  </si>
  <si>
    <t xml:space="preserve">1.2. целевые средства </t>
  </si>
  <si>
    <t>Обеспечение безопасности дорожного движения</t>
  </si>
  <si>
    <t>1.2. целевые средства</t>
  </si>
  <si>
    <t>Выполнение части полномочий по организации и осуществлению мероприятий по работе с детьми и молодежью в поселениях</t>
  </si>
  <si>
    <t>Выполнение прочих муниципальных функций</t>
  </si>
  <si>
    <t xml:space="preserve">муниципальной программы Исилькульского городского поселения Исилькульского муниципального района Омской области </t>
  </si>
  <si>
    <t xml:space="preserve">Ответст-венный ис-полнитель за реализа-цию меро-приятия муници-пальной программы </t>
  </si>
  <si>
    <t>Целевые индикаторы реализации мероприятия (группы мероприятий) муниципальной программы</t>
  </si>
  <si>
    <t>2. Иные источники</t>
  </si>
  <si>
    <t xml:space="preserve"> Администрация Исилькульского городского поселения</t>
  </si>
  <si>
    <t>Обеспечение эффективного исполнения полномочий Администрацией Исилькульского городского поселения</t>
  </si>
  <si>
    <t>Осуществление деятельности МКУ "Городское хозяйство"</t>
  </si>
  <si>
    <t>Содержание, обслуживание и приобретение казенного имущества</t>
  </si>
  <si>
    <t>Организация работ по оценке муниципального имущества</t>
  </si>
  <si>
    <t>1.1.1.</t>
  </si>
  <si>
    <t>1.1.2.</t>
  </si>
  <si>
    <t>1.1.3.</t>
  </si>
  <si>
    <t>1.1.4.</t>
  </si>
  <si>
    <t>1.2.1.</t>
  </si>
  <si>
    <t>1.2.2.</t>
  </si>
  <si>
    <t>1.3.1.</t>
  </si>
  <si>
    <t>1.3.2.</t>
  </si>
  <si>
    <t>1.4.1.</t>
  </si>
  <si>
    <t>1.4.2.</t>
  </si>
  <si>
    <t>1.5.1.</t>
  </si>
  <si>
    <t>2.1.1.</t>
  </si>
  <si>
    <t>Капитальный ремонт, ремонт и содержание автомобильных дорог общего пользования местного значения и искусственных сооружений на них</t>
  </si>
  <si>
    <t>2.1.2.</t>
  </si>
  <si>
    <t>2.1.3.</t>
  </si>
  <si>
    <t>2.1.4.</t>
  </si>
  <si>
    <t>2.2.1.</t>
  </si>
  <si>
    <t>2.2.2.</t>
  </si>
  <si>
    <t>2.3.1.</t>
  </si>
  <si>
    <t>2.4.1.</t>
  </si>
  <si>
    <t>2.4.2.</t>
  </si>
  <si>
    <t>Благоустройство территории Исилькульского городского поселения</t>
  </si>
  <si>
    <t>Организация уличного освещения на территории Исилькульского городского поселения</t>
  </si>
  <si>
    <t>Организация и содержание мест захоронений</t>
  </si>
  <si>
    <t>Мероприятия по благоустройству территории Исилькульского городского поселения</t>
  </si>
  <si>
    <t>Предупреждение и ликвидация чрезвычайных ситуаций природного и техногенного характера</t>
  </si>
  <si>
    <t>Организация противопаводковых мероприятий</t>
  </si>
  <si>
    <t>Организация физкультурно-массовых и спортивных мероприятий</t>
  </si>
  <si>
    <t>Организация и осуществление мероприятий по работе с детьми и молодежью в поселении</t>
  </si>
  <si>
    <t>Организация культурно-массовых мероприятий</t>
  </si>
  <si>
    <t>Участие в организации и финансировании проведения общественных работ</t>
  </si>
  <si>
    <t xml:space="preserve">МЕРОПРИЯТИЯ
</t>
  </si>
  <si>
    <t xml:space="preserve">1.2. целевые средства  </t>
  </si>
  <si>
    <t>Организация и материально-техническое обеспечение подготовки и проведения муниципальных выборов</t>
  </si>
  <si>
    <t>1.4.3.</t>
  </si>
  <si>
    <t>2.3.2.</t>
  </si>
  <si>
    <t>Строительство ул. Механизаторов Исилькульского городского поселения Омской области</t>
  </si>
  <si>
    <t>2.4.3.</t>
  </si>
  <si>
    <t>Обеспечение потребности населения в услугах по перевозке пассажиров транспортом общего пользования в границах городского поселения</t>
  </si>
  <si>
    <t>2.2.3.</t>
  </si>
  <si>
    <t>1.2.3.</t>
  </si>
  <si>
    <t xml:space="preserve">Руководство и управление в сфере установленных функций органов местного самоуправления
</t>
  </si>
  <si>
    <t>Организация противопожарных мероприятий</t>
  </si>
  <si>
    <t>Организация транспортного обслуживания населения</t>
  </si>
  <si>
    <t>2.4.4.</t>
  </si>
  <si>
    <t>Единица измерения</t>
  </si>
  <si>
    <t xml:space="preserve">Наименование
мероприятия муниципальной программы  (далее – муниципальная  программа)
</t>
  </si>
  <si>
    <t>Срок реализации мероприятия муниципальной программы</t>
  </si>
  <si>
    <t>Итого по подпрограмме 2 муниципальной программы</t>
  </si>
  <si>
    <t>"Устойчивое развитие территории Исилькульского городского поселения Исилькульского муниципального района Омской области"</t>
  </si>
  <si>
    <t xml:space="preserve">Выполнение полномочий по осуществлению контроля за исполнением бюджета </t>
  </si>
  <si>
    <t>Создание мест (площадок) накопления твердых коммунальных отходов и (или) приобретение контейнеров (бункеров)</t>
  </si>
  <si>
    <t>2.4.5.</t>
  </si>
  <si>
    <t>1.2.4.</t>
  </si>
  <si>
    <t>Приобретение технологического оборудования, трубной продукции водохозяйственного назначения для водоразводящих сетей г. Исилькуль</t>
  </si>
  <si>
    <t>Подготовка, переподготовка и повышение квалификации муниципальных служащих</t>
  </si>
  <si>
    <t>Повышение качества управления муниципальными финансами Исилькульского городского поселения</t>
  </si>
  <si>
    <t>Ежемесячная выплата почетным жителям</t>
  </si>
  <si>
    <t>Единовременная денежная выплата ко Дню Победы участникам Великой Отечественной войны</t>
  </si>
  <si>
    <t>1.2.5.</t>
  </si>
  <si>
    <t>1.2.6.</t>
  </si>
  <si>
    <t>Формирование объектов недвижимости Исилькульского городского поселения и управление ими</t>
  </si>
  <si>
    <t>Приобретение в муниципальную собственность объекта недвижимого имущества «Газопровод, расположенный по адресу: г. Исилькуль, ул. Ноябрьская, Новоселов, Механизаторов, Зои Макаровой»</t>
  </si>
  <si>
    <t>1.3.3.</t>
  </si>
  <si>
    <t>Организация инвентаризационно-технических работ</t>
  </si>
  <si>
    <t>1.3.4.</t>
  </si>
  <si>
    <t>1.3.5.</t>
  </si>
  <si>
    <t xml:space="preserve">Ремонт муниципального жилого фонда </t>
  </si>
  <si>
    <t>1.3.6.</t>
  </si>
  <si>
    <t xml:space="preserve">Выявление бесхозяйных объектов недвижимого имущества, используемых для передачи энергетических ресурсов, организация постановки их на учет в качестве бесхозяйных объектов недвижимого имущества с последующим признанием права муниципальной собственности </t>
  </si>
  <si>
    <t>Формирование и распоряжение земельными участками</t>
  </si>
  <si>
    <t>Проведение кадастровых работ</t>
  </si>
  <si>
    <t>Организация работ по оценке земельных участков</t>
  </si>
  <si>
    <t>Подготовка документации по планировке территории – проектов планировки территории, проектов межевания территории, в том числе предусматривающих размещение линейных объектов</t>
  </si>
  <si>
    <t>Молодежная политика, развитие физической культуры и спорта</t>
  </si>
  <si>
    <t>1.5.2.</t>
  </si>
  <si>
    <t>1.5.3.</t>
  </si>
  <si>
    <t>1.6.</t>
  </si>
  <si>
    <t>1.6.1.</t>
  </si>
  <si>
    <t>1.6.2.</t>
  </si>
  <si>
    <t>Развитие культуры Исилькульского городского поселения</t>
  </si>
  <si>
    <t>1.7.</t>
  </si>
  <si>
    <t>1.7.1.</t>
  </si>
  <si>
    <t>1.7.2.</t>
  </si>
  <si>
    <t>1.7.3.</t>
  </si>
  <si>
    <t>Развитие сети автомобильных дорог общего пользования местного значения</t>
  </si>
  <si>
    <t>2.2.4.</t>
  </si>
  <si>
    <t>Субсидии перевозчикам на возмещение недополученных доходов в связи с оказанием услуг по перевозке учащихся общеобразовательных учреждений</t>
  </si>
  <si>
    <t>Развитие инфраструктуры жилищно-коммунального комплекса Исилькульского городского поселения</t>
  </si>
  <si>
    <t>Содержание мест (площадок) накопления твердых коммунальных отходов</t>
  </si>
  <si>
    <t xml:space="preserve">Выполнение части полномочия по предоставлению молодым семьям социальных выплат на приобретение или строительство жилья </t>
  </si>
  <si>
    <t xml:space="preserve">Выполнение части полномочий по предоставлению гражданам социальных выплат на строительство (реконструкцию) индивидуального жилья </t>
  </si>
  <si>
    <t>Организация водоснабжения населения</t>
  </si>
  <si>
    <t>2.4.6.</t>
  </si>
  <si>
    <t>2.4.7.</t>
  </si>
  <si>
    <t>Организация газоснабжения населения</t>
  </si>
  <si>
    <t>Озеленение территории Исилькульского городского поселения</t>
  </si>
  <si>
    <t>Выполнение части полномочий по функционированию Единой дежурно-диспетчерской службы</t>
  </si>
  <si>
    <t xml:space="preserve">Пенсия за выслугу лет муниципальным служащим </t>
  </si>
  <si>
    <t>Выполнение части полномочий по созданию условий для организации досуга и обеспечения жителей поселения услугами организаций культуры, организации библиотечного обслуживания населения</t>
  </si>
  <si>
    <t>Цель муниципальной программы - "Обеспечение устойчивого развития Исилькульского городского поселения Исилькульского муниципального района Омской области"</t>
  </si>
  <si>
    <t>Задача 1 муниципальной программы - "Обеспечение устойчивого экономического развития, повышение качества управления финансами и обеспечение эффективного осуществления полномочий Администрацией Исилькульского городского поселения"</t>
  </si>
  <si>
    <t>Наименование подпрограммы № 1 - "Обеспечение эффективного исполнения полномочий Администрацией Исилькульского городского поселения и решения вопросов социально-экономического развития поселения"</t>
  </si>
  <si>
    <t>Цель подпрограммы № 1 муниципальной программы - "Обеспечение устойчивого экономического развития поселения, повышение качества управления муниципальным имуществом и финансами"</t>
  </si>
  <si>
    <t xml:space="preserve">Задача 1 подпрограммы 1 - "Обеспечение долгосрочной сбалансированности и устойчивости бюджетной системы, повышение качества управления муниципальными финансами"
</t>
  </si>
  <si>
    <t>Задача 2 подпрограммы 1 - "Обеспечение эффективного исполнения полномочий Администрацией Исилькульского городского поселения"</t>
  </si>
  <si>
    <t>Задача 3 подпрограммы 1 - "Обеспечение Исилькульского городского поселения недвижимым имуществом, необходимым для решения вопросов местного значения"</t>
  </si>
  <si>
    <t>Задача 4 подпрограммы 1 - "Проведение мероприятий по распоряжению и управлению землями в Исилькульском городском поселении"</t>
  </si>
  <si>
    <t>Задача 5 подпрограммы 1 - "Развитие здорового образа жизни населения"</t>
  </si>
  <si>
    <t xml:space="preserve">Задача 6 подпрограммы 1 - "Сохранение культурного наследия, развитие культурного и духовного потенциала в поселении"
</t>
  </si>
  <si>
    <t>Задача 7 подпрограммы 1 - "Оперативное реагирование и организация работ по предотвращению и ликвидации чрезвычайных ситуаций и их последствий"</t>
  </si>
  <si>
    <t>Задача 2 муниципальной программы - "Создание условий для комплексного благоустройства территории поселения и развития жилищно-коммунального комплекса"</t>
  </si>
  <si>
    <t>Наименование подпрограммы № 2 - "Обеспечение качественными услугами транспортной системы и сферы жилищно-коммунального комплекса Исилькульского городского поселения"</t>
  </si>
  <si>
    <t>Цель подпрограммы № 2 муниципальной программы - "Обеспечение развития жилищно-коммунального комплекса Исилькульского городского поселения, сети автомобильных дорог и благоустройства территории поселения"</t>
  </si>
  <si>
    <t xml:space="preserve">Задача 1 подпрограммы 2 - "Развитие и содержание сети автомобильных дорог общего пользования и искусственных сооружений на них на уровне"
</t>
  </si>
  <si>
    <t xml:space="preserve">Задача 2 подпрограммы 2 - "Создание благоприятной жизненной среды с обеспечением комфортных условий для всех видов деятельности населения"
</t>
  </si>
  <si>
    <t>Задача 3 подпрограммы 2 - "Организация транспортного обслуживания населения и обеспечение устойчивого, надежного, безопасного функционирования пассажирского транспорта"</t>
  </si>
  <si>
    <t>Задача 4 подпрограммы 2 - "Развитие жилищно-коммунальной инфраструктуры, создание условий для развития жилищного фонда и повышение качества услуг, предоставляемых населению"</t>
  </si>
  <si>
    <t>Доля исполненных расходов на руководство и управление в сфере установленных функций к запланированным</t>
  </si>
  <si>
    <t>%</t>
  </si>
  <si>
    <t>Доля исполненных расходов на осуществление деятельности казенного учреждения</t>
  </si>
  <si>
    <t>Количество муниципальных служащих, прошедших подготовку, переподготовку и повышение квалификации</t>
  </si>
  <si>
    <t>чел.</t>
  </si>
  <si>
    <t>Количество исполненных соглашений</t>
  </si>
  <si>
    <t>ед.</t>
  </si>
  <si>
    <t>Степень использования бюджетных ассигнований на выполнение прочих муниципальных функций</t>
  </si>
  <si>
    <t>Количество почетных жителей, получивших ежемесячные выплаты</t>
  </si>
  <si>
    <t>Количество участников ВОВ, получивших единовременную денежную выплату</t>
  </si>
  <si>
    <t>Количество трудоустроенных человек</t>
  </si>
  <si>
    <t>Количество проведенных муниципальных выборов</t>
  </si>
  <si>
    <t>Степень использования бюджетных ассигнований на содержание, обслуживание и приобретение казенного имущества</t>
  </si>
  <si>
    <t>Количество земельных участков, в отношении которых проведена оценка</t>
  </si>
  <si>
    <t>Количество объектов, в отношении которых проведены кадастровые работы</t>
  </si>
  <si>
    <t>Количество объектов муниципального жилого фонда, в отношении которых произведен ремонт</t>
  </si>
  <si>
    <t>Количество объектов муниципального имущества, в отношении которых произведена оценка</t>
  </si>
  <si>
    <t>Количество объектов, в отношении которых проведены инвентаризационно-технические работы</t>
  </si>
  <si>
    <t>Количество утвержденных проектов планировки территории, проектов межевания территории, в том числе предусматривающих размещение линейных объектов</t>
  </si>
  <si>
    <t>Количество проведенных мероприятий по работе с детьми и молодежью</t>
  </si>
  <si>
    <t>Количество проведенных физкультурно-массовых и спортивных мероприятий</t>
  </si>
  <si>
    <t>Количество проведенных культурно-массовых мероприятий</t>
  </si>
  <si>
    <t>Доля исполненных расходов на организацию противопаводковых мероприятий</t>
  </si>
  <si>
    <t>Количество проведенных противопожарных мероприятий</t>
  </si>
  <si>
    <t>Доля исполненных расходов на капитальный ремонт, ремонт и содержание автомобильных дорог общего пользования местного значения и искусственных сооружений на них</t>
  </si>
  <si>
    <t>100</t>
  </si>
  <si>
    <t>Количество проведенных мероприятий по обеспечению безопасности дорожного движения</t>
  </si>
  <si>
    <t>Ввод в эксплуатацию объекта "Строительство ул. Механизаторов Исилькульского городского поселения Омской области"</t>
  </si>
  <si>
    <t>км</t>
  </si>
  <si>
    <t>Доля исполненных расходов на организацию уличного освещения</t>
  </si>
  <si>
    <t>Доля исполненных расходов на благоустройство территории поселения</t>
  </si>
  <si>
    <t>Количество обслуживаемых мест захоронений</t>
  </si>
  <si>
    <t>Доля исполненных расходов на озеленение территории поселения</t>
  </si>
  <si>
    <t>Обеспечение в границах городского поселения регулярным транспортным сообщением автомобильным транспортом</t>
  </si>
  <si>
    <t>Количество созданных мест (площадок) накопления твердых коммунальных отходов с контейнерами (бункерами)</t>
  </si>
  <si>
    <t>Уровень обеспеченности местами (площадками) накопления твердых коммунальных отходов с контейнерами (бункерами)</t>
  </si>
  <si>
    <t>Количество обслуживаемых мест (площадок) накопления твердых коммунальных отходов</t>
  </si>
  <si>
    <t>Количество приобретенного технологического оборудования, трубной продукции водохозяйственного назначения для водоразводящих сетей г. Исилькуль</t>
  </si>
  <si>
    <t>м</t>
  </si>
  <si>
    <t>Количество муниципальных служащих, получивших пенсию за выслугу лет</t>
  </si>
  <si>
    <t>Количество выявленных бесхозяйных объектов недвижимого имущества, используемых для передачи энергетических ресурсов</t>
  </si>
  <si>
    <t>Количество приобретенных в муниципальную собственность объектов недвижимого имущества</t>
  </si>
  <si>
    <t>Количество перевозчиков, получивших субсидию на возмещение недополученных доходов в связи с оказанием услуг по перевозке учащихся общеобразовательных учреждений</t>
  </si>
  <si>
    <t>Доля исполненных расходов на обеспечение бесперебойным водоснабжением</t>
  </si>
  <si>
    <t xml:space="preserve">Доля исполненных расходов на обеспечение бесперебойного газоснабжения </t>
  </si>
  <si>
    <t>2.5.</t>
  </si>
  <si>
    <t>2.5.1.</t>
  </si>
  <si>
    <t>Проектирование, строительство, реконструкция автомобильных дорог общего пользования местного значения с твердым покрытием, ведущих от сети автомобильных дорог общего пользования к общественно значимым объектам, объектам производства и переработки продукции</t>
  </si>
  <si>
    <t xml:space="preserve"> </t>
  </si>
  <si>
    <t>1.3.7.</t>
  </si>
  <si>
    <t>Оформление технических планов в отношении бесхозяйных газопроводов</t>
  </si>
  <si>
    <t>Ремонт автомобильных дорог по ул. Партизанская (участок от ул. Карла Маркса до ул. Строителей), по ул. Ленина (участок от ул. Московская до ул. Коммунистическая) Исилькульского городского поселения Исилькульского муниципального района Омской области</t>
  </si>
  <si>
    <t>Общая площадь отремонтированных дорог</t>
  </si>
  <si>
    <t>тыс. кв.м</t>
  </si>
  <si>
    <t xml:space="preserve"> Доля исполненных расходов на  оформление технических планов в отношении бесхозяйных газопроводов</t>
  </si>
  <si>
    <t>2.4.8.</t>
  </si>
  <si>
    <t>Реконструкция сетей водоснабжения г.Исилькуль Омской области</t>
  </si>
  <si>
    <t>1.2.7.</t>
  </si>
  <si>
    <t>Предоставление субсидий гражданам, ведущим личное подсобное хозяйство, на возмещение части затрат по производству молока</t>
  </si>
  <si>
    <t>Количество граждан, получивших субсидии на возмещение части затрат по производству молока</t>
  </si>
  <si>
    <t>Приведение пешеходных переходов в соответствии с требованиями национальных стандартов</t>
  </si>
  <si>
    <t>шт</t>
  </si>
  <si>
    <t xml:space="preserve">Источник финансирования </t>
  </si>
  <si>
    <t>Организация летней занятости для несовершеннолетних в Исилькульском муниципальном районе</t>
  </si>
  <si>
    <t xml:space="preserve">Устройство (монтаж) недостающих средств организации и регулирования дорожного движения, в том числе светофорных объектов в местах пешеходных переходов в одном уровне вблизи: МБДОУ детский сад "Радуга" по ул. Коммунистическая, БПОУ "Исилькульский профессионально-педагогический колледж" по ул. Ленина, МБОУ "СОШ № 2" по ул. Партизанская, д. 196, МБОУ "СОШ №2" по ул. Партизанская, д.221, МБДОУ "Детский сад №8 комбинированного вида" по ул. Первомайская, МБОУ "СОШ № 4" по ул. Степная в г. Исилькуль </t>
  </si>
  <si>
    <t xml:space="preserve">Задача 5 подпрограммы 2 - "  Проектирование, строительство, реконструкция автомобильных дорог общего пользования местного значения с твердым покрытием, ведущих от сети автомобильных дорог общего пользования к общественно значимым объектам, объектам производства и переработки "
</t>
  </si>
  <si>
    <t>Ввод в эксплуатацию объекта «Реконструкция автомобильной дороги ул. Гурника, ул. Солнечная в г. Исилькуль Омской области»</t>
  </si>
  <si>
    <t xml:space="preserve">Приложение № 3
к муниципальной программе «Устойчивое развитие  территории Исилькульского городского поселения Исилькульского муниципального района Омской области»
 от 3 ноября 2021 года № 607 
</t>
  </si>
  <si>
    <t>2.4.9.</t>
  </si>
  <si>
    <t>Выполнение части полномочий по организации в границах поселения теплоснабжения населения в части оформления права собственности и ввода в эксплуатацию модульной газовой котельной по адресу: Омская область, г. Исилькуль, ул. Партизанская,132А</t>
  </si>
  <si>
    <t>1.3.8.</t>
  </si>
  <si>
    <t>Приобретение в муниципальную собственность объекта недвижимого имущества "Жилой дом, расположенный по адресу: г. Исилькуль, ул. Свердлова, 67"</t>
  </si>
  <si>
    <t>Ремонт автомобильных дорог по ул. Советская (участок от ул. Московская до дома №64 по ул. Советская, участок от дома №60 по ул. Советская до ул. Коммунистическая, участок от ул. Коммунистическая до дома №57 по ул. Советская), по ул. Первомайская (участок от ул. Московская до ул. Коммунистическая, участок от ул. Пушкина до дома №48 по ул. Первомайская) Исилькульского городского поселения Исилькульского муниципального района Омской области</t>
  </si>
  <si>
    <t>2.1.5.</t>
  </si>
  <si>
    <t>Оформление технических планов в отношении бесхозяйных сетей жилищно-коммунального хозяйства</t>
  </si>
  <si>
    <t>1.3.9.</t>
  </si>
  <si>
    <t xml:space="preserve"> Доля исполненных расходов на  оформление технических планов в отношении бесхозяйных сетей жилищно-коммунального хозяйства</t>
  </si>
  <si>
    <t>2.4.10.</t>
  </si>
  <si>
    <t>Степень реализации мероприятия</t>
  </si>
  <si>
    <t>Количество приобретенного технологического оборудования, трубной продукции тепло-технического и водохозяйственного назначения</t>
  </si>
  <si>
    <t>1.2.8.</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</si>
  <si>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</si>
  <si>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2.1.6.</t>
  </si>
  <si>
    <t>2.5.2.</t>
  </si>
  <si>
    <t xml:space="preserve"> Доля исполненных расходов на оказание поддержки гражданам и их объединениям, участвующим в охране общественного порядка, создание условий для деятельности народных дружин</t>
  </si>
  <si>
    <t>2.5.2.1</t>
  </si>
  <si>
    <t>в том числе: выполнение инженерных изысканий и работ по подготовке проектной документации по объекту "Строительство автомобильной дороги по ул. Заводская, реконструкция 
автомобильной дороги по ул. Пригородная, для обеспечения подъезда к 
предприятию по производству молочной продукции ИП Трикоз О.Н. в г. 
Исилькуле Омской области"</t>
  </si>
  <si>
    <t>2.5.1.1</t>
  </si>
  <si>
    <t xml:space="preserve">в том числе: инженерные изыскания и работы по подготовке проектной документации по объекту: "Реконструкция автомобильных дорог ул. Гурника, ул. Солнечная в г. Исилькуле Исилькульского муниципального района Омской области" </t>
  </si>
  <si>
    <t>Реконструкция автомобильных дорог ул. Гурника, ул. Солнечная в г. Исилькуле Исилькульского муниципального района Омской области</t>
  </si>
  <si>
    <t>Приобретение и (или) монтаж технологического оборудования, трубной продукции теплотехнического и водохозяйственного назначения</t>
  </si>
  <si>
    <t>Строительство автомобильной дороги по ул. Заводская, реконструкция автомобильной дороги по ул. Пригородная, для обеспечения подъезда к предприятию по производству молочной продукции ИП Трикоз О.Н. в г. Исилькуле Омской области</t>
  </si>
  <si>
    <t>1.3.10.</t>
  </si>
  <si>
    <t>Приобретение в муниципальную собственность объекта недвижимого имущества: "Строительство газопроводов к жилым домам по ул. 5 Северная, ул. Ноябрьская, ул. Ипподромная, ул. Зои Макаровой (1 очередь) в г. Исилькуль, Исилькульского района Омской области"</t>
  </si>
  <si>
    <t xml:space="preserve">Ввод в эксплуатацию объекта </t>
  </si>
  <si>
    <t>2.1.7.</t>
  </si>
  <si>
    <t>Ремонт автомобильной дороги по ул. Первомайская (участок от дома № 46 до перекрестка в районе дома № 1а) в г. Исилькуле</t>
  </si>
  <si>
    <t>1.4.4.</t>
  </si>
  <si>
    <t>Разработка документов территориального планирования и градостроительного зонирования (в том числе внесение изменений), включая подготовку документации для внесения сведений о границах населенных пунктов и границах территориальных зон в Единый государственный реестр недвижимости</t>
  </si>
  <si>
    <t xml:space="preserve">    </t>
  </si>
  <si>
    <t xml:space="preserve">Приложение № 1
к постановлению Администрации Исилькульского городского поселения        Исилькульского муниципального района Омской области                               
</t>
  </si>
  <si>
    <t>2.1.8.</t>
  </si>
  <si>
    <t>2.1.9.</t>
  </si>
  <si>
    <t>Ремонт автомобильной дороги по проспекту Железнодорожников в г. Исилькуле Исилькульского муниципального района Омской области</t>
  </si>
  <si>
    <t>Ремонт автомобильной дороги по ул. Коммунистическая (участок от ул. 3-я Северная до ул. Ленина, участок от ул. 3-я Северная до ул. Механизаторов), по ул. Октябрьская (участок от ул. Революции до ул. Первомайская) в г. Исилькуле Исилькульского муниципального района Омской области</t>
  </si>
  <si>
    <t>от 1 августа 2024 года № 537</t>
  </si>
</sst>
</file>

<file path=xl/styles.xml><?xml version="1.0" encoding="utf-8"?>
<styleSheet xmlns="http://schemas.openxmlformats.org/spreadsheetml/2006/main">
  <numFmts count="5">
    <numFmt numFmtId="43" formatCode="_-* #,##0.00\ _₽_-;\-* #,##0.00\ _₽_-;_-* &quot;-&quot;??\ _₽_-;_-@_-"/>
    <numFmt numFmtId="164" formatCode="#,##0.0"/>
    <numFmt numFmtId="165" formatCode="#,##0.000"/>
    <numFmt numFmtId="166" formatCode="#,##0.0000"/>
    <numFmt numFmtId="167" formatCode="0.000"/>
  </numFmts>
  <fonts count="7">
    <font>
      <sz val="11"/>
      <color theme="1"/>
      <name val="Calibri"/>
      <family val="2"/>
      <charset val="204"/>
      <scheme val="minor"/>
    </font>
    <font>
      <sz val="14"/>
      <name val="Times New Roman"/>
      <family val="1"/>
      <charset val="204"/>
    </font>
    <font>
      <sz val="8"/>
      <name val="Calibri"/>
      <family val="2"/>
      <charset val="204"/>
    </font>
    <font>
      <sz val="11"/>
      <color indexed="8"/>
      <name val="Times New Roman"/>
      <family val="1"/>
      <charset val="204"/>
    </font>
    <font>
      <sz val="11"/>
      <name val="Times New Roman"/>
      <family val="1"/>
      <charset val="204"/>
    </font>
    <font>
      <sz val="11"/>
      <color theme="1"/>
      <name val="Calibri"/>
      <family val="2"/>
      <charset val="204"/>
      <scheme val="minor"/>
    </font>
    <font>
      <sz val="14"/>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43" fontId="5" fillId="0" borderId="0" applyFont="0" applyFill="0" applyBorder="0" applyAlignment="0" applyProtection="0"/>
  </cellStyleXfs>
  <cellXfs count="179">
    <xf numFmtId="0" fontId="0" fillId="0" borderId="0" xfId="0"/>
    <xf numFmtId="4" fontId="3"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xf>
    <xf numFmtId="0" fontId="3" fillId="0" borderId="0" xfId="0" applyFont="1" applyFill="1"/>
    <xf numFmtId="4" fontId="3" fillId="0" borderId="4" xfId="0" applyNumberFormat="1" applyFont="1" applyFill="1" applyBorder="1" applyAlignment="1">
      <alignment horizontal="center" vertical="top" wrapText="1"/>
    </xf>
    <xf numFmtId="0" fontId="3" fillId="0" borderId="2" xfId="0" applyFont="1" applyFill="1" applyBorder="1" applyAlignment="1">
      <alignment horizontal="center" vertical="top" wrapText="1"/>
    </xf>
    <xf numFmtId="4" fontId="3" fillId="0" borderId="4" xfId="0" applyNumberFormat="1" applyFont="1" applyFill="1" applyBorder="1" applyAlignment="1">
      <alignment horizontal="center" vertical="top"/>
    </xf>
    <xf numFmtId="0" fontId="3" fillId="0" borderId="0" xfId="0" applyFont="1" applyFill="1" applyAlignment="1">
      <alignment horizontal="left" vertical="top"/>
    </xf>
    <xf numFmtId="0" fontId="3" fillId="0" borderId="0" xfId="0" applyFont="1" applyFill="1" applyAlignment="1">
      <alignment horizontal="center" vertical="top"/>
    </xf>
    <xf numFmtId="0" fontId="3" fillId="2" borderId="0" xfId="0" applyFont="1" applyFill="1"/>
    <xf numFmtId="0" fontId="3" fillId="0" borderId="13"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0" xfId="0" applyFont="1" applyFill="1" applyAlignment="1">
      <alignment wrapText="1"/>
    </xf>
    <xf numFmtId="49" fontId="3" fillId="0" borderId="4" xfId="0" applyNumberFormat="1" applyFont="1" applyFill="1" applyBorder="1" applyAlignment="1">
      <alignment horizontal="center" vertical="top"/>
    </xf>
    <xf numFmtId="0" fontId="3" fillId="0" borderId="15" xfId="0" applyFont="1" applyFill="1" applyBorder="1" applyAlignment="1">
      <alignment horizontal="center" vertical="top" wrapText="1"/>
    </xf>
    <xf numFmtId="4" fontId="3" fillId="0" borderId="15" xfId="0" applyNumberFormat="1" applyFont="1" applyFill="1" applyBorder="1" applyAlignment="1">
      <alignment horizontal="center" vertical="top"/>
    </xf>
    <xf numFmtId="14" fontId="3" fillId="0" borderId="12" xfId="0" applyNumberFormat="1" applyFont="1" applyFill="1" applyBorder="1" applyAlignment="1">
      <alignment horizontal="center" vertical="top"/>
    </xf>
    <xf numFmtId="0" fontId="3" fillId="0" borderId="6" xfId="0" applyFont="1" applyFill="1" applyBorder="1" applyAlignment="1">
      <alignment horizontal="center" vertical="top" wrapText="1"/>
    </xf>
    <xf numFmtId="0" fontId="3" fillId="0" borderId="6" xfId="0" applyFont="1" applyFill="1" applyBorder="1" applyAlignment="1">
      <alignment horizontal="center" vertical="top"/>
    </xf>
    <xf numFmtId="0" fontId="3" fillId="0" borderId="6" xfId="0" applyFont="1" applyFill="1" applyBorder="1" applyAlignment="1">
      <alignment horizont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center" wrapText="1"/>
    </xf>
    <xf numFmtId="0" fontId="3" fillId="0" borderId="14" xfId="0" applyFont="1" applyFill="1" applyBorder="1" applyAlignment="1">
      <alignment horizontal="center" vertical="top"/>
    </xf>
    <xf numFmtId="0" fontId="3" fillId="0" borderId="0" xfId="0" applyFont="1" applyFill="1" applyAlignment="1"/>
    <xf numFmtId="4" fontId="4" fillId="0" borderId="1" xfId="0" applyNumberFormat="1" applyFont="1" applyFill="1" applyBorder="1" applyAlignment="1">
      <alignment horizontal="center" vertical="top"/>
    </xf>
    <xf numFmtId="4" fontId="4" fillId="0" borderId="1" xfId="0" applyNumberFormat="1"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1" xfId="0" applyFont="1" applyFill="1" applyBorder="1" applyAlignment="1">
      <alignment horizontal="center" vertical="top" wrapText="1"/>
    </xf>
    <xf numFmtId="4" fontId="3" fillId="0" borderId="5" xfId="0" applyNumberFormat="1" applyFont="1" applyFill="1" applyBorder="1" applyAlignment="1">
      <alignment horizontal="center" vertical="top"/>
    </xf>
    <xf numFmtId="0" fontId="3" fillId="0" borderId="1" xfId="0"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3" fontId="0" fillId="0" borderId="0" xfId="2" applyFont="1"/>
    <xf numFmtId="0" fontId="3" fillId="0" borderId="1" xfId="0" applyFont="1" applyFill="1" applyBorder="1" applyAlignment="1">
      <alignment horizontal="center" vertical="top" wrapText="1"/>
    </xf>
    <xf numFmtId="0" fontId="6" fillId="0" borderId="0" xfId="0" applyFont="1" applyAlignment="1">
      <alignment horizontal="justify"/>
    </xf>
    <xf numFmtId="4" fontId="6" fillId="0" borderId="0" xfId="0" applyNumberFormat="1" applyFont="1"/>
    <xf numFmtId="4" fontId="0" fillId="0" borderId="0" xfId="0" applyNumberFormat="1"/>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3" xfId="0" applyFont="1" applyFill="1" applyBorder="1" applyAlignment="1">
      <alignment horizontal="center" vertical="top"/>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3" borderId="0" xfId="0" applyFont="1" applyFill="1"/>
    <xf numFmtId="0" fontId="3" fillId="0" borderId="10" xfId="0" applyFont="1" applyFill="1" applyBorder="1" applyAlignment="1">
      <alignment horizontal="center" vertical="top"/>
    </xf>
    <xf numFmtId="0" fontId="3" fillId="0" borderId="0" xfId="0" applyFont="1" applyFill="1" applyBorder="1" applyAlignment="1">
      <alignment horizontal="center" vertical="top" wrapText="1"/>
    </xf>
    <xf numFmtId="4" fontId="3" fillId="0" borderId="15" xfId="0" applyNumberFormat="1" applyFont="1" applyFill="1" applyBorder="1" applyAlignment="1">
      <alignment horizontal="center" vertical="top" wrapText="1"/>
    </xf>
    <xf numFmtId="0" fontId="4" fillId="0" borderId="13" xfId="0" applyFont="1" applyFill="1" applyBorder="1" applyAlignment="1">
      <alignment horizontal="center" vertical="top" wrapText="1"/>
    </xf>
    <xf numFmtId="0" fontId="3" fillId="0" borderId="15" xfId="0" applyFont="1" applyFill="1" applyBorder="1" applyAlignment="1">
      <alignment horizontal="center" vertical="top"/>
    </xf>
    <xf numFmtId="166" fontId="3" fillId="0" borderId="13" xfId="0" applyNumberFormat="1" applyFont="1" applyFill="1" applyBorder="1" applyAlignment="1">
      <alignment horizontal="center" vertical="top" wrapText="1"/>
    </xf>
    <xf numFmtId="4" fontId="3" fillId="0" borderId="13" xfId="0" applyNumberFormat="1" applyFont="1" applyFill="1" applyBorder="1" applyAlignment="1">
      <alignment horizontal="center" vertical="top" wrapText="1"/>
    </xf>
    <xf numFmtId="165" fontId="3" fillId="0" borderId="13" xfId="0" applyNumberFormat="1"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0" fontId="3" fillId="0" borderId="0" xfId="0" applyFont="1" applyFill="1" applyAlignment="1">
      <alignment horizontal="right" wrapText="1"/>
    </xf>
    <xf numFmtId="0" fontId="3" fillId="0" borderId="13" xfId="0"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5" xfId="0" applyFont="1" applyFill="1" applyBorder="1" applyAlignment="1">
      <alignment horizontal="center" wrapText="1"/>
    </xf>
    <xf numFmtId="0" fontId="3" fillId="0" borderId="6" xfId="0" applyFont="1" applyFill="1" applyBorder="1" applyAlignment="1">
      <alignment horizontal="center" wrapText="1"/>
    </xf>
    <xf numFmtId="0" fontId="3" fillId="0" borderId="3" xfId="0" applyFont="1" applyFill="1" applyBorder="1" applyAlignment="1">
      <alignment horizontal="center" wrapText="1"/>
    </xf>
    <xf numFmtId="0" fontId="3" fillId="0" borderId="5"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5" xfId="0" applyFont="1" applyFill="1" applyBorder="1" applyAlignment="1">
      <alignment horizontal="center" vertical="top"/>
    </xf>
    <xf numFmtId="0" fontId="3" fillId="0" borderId="6" xfId="0" applyFont="1" applyFill="1" applyBorder="1" applyAlignment="1">
      <alignment horizontal="center" vertical="top"/>
    </xf>
    <xf numFmtId="0" fontId="3" fillId="0" borderId="3" xfId="0" applyFont="1" applyFill="1" applyBorder="1" applyAlignment="1">
      <alignment horizontal="center" vertical="top"/>
    </xf>
    <xf numFmtId="0" fontId="3" fillId="0" borderId="1" xfId="0" applyFont="1" applyFill="1" applyBorder="1" applyAlignment="1">
      <alignment horizontal="center" vertical="top"/>
    </xf>
    <xf numFmtId="165" fontId="3" fillId="0" borderId="5" xfId="0" applyNumberFormat="1" applyFont="1" applyFill="1" applyBorder="1" applyAlignment="1">
      <alignment horizontal="center" vertical="top" wrapText="1"/>
    </xf>
    <xf numFmtId="165" fontId="3" fillId="0" borderId="6" xfId="0" applyNumberFormat="1" applyFont="1" applyFill="1" applyBorder="1" applyAlignment="1">
      <alignment horizontal="center" vertical="top" wrapText="1"/>
    </xf>
    <xf numFmtId="165" fontId="3" fillId="0" borderId="3" xfId="0" applyNumberFormat="1" applyFont="1" applyFill="1" applyBorder="1" applyAlignment="1">
      <alignment horizontal="center" vertical="top" wrapText="1"/>
    </xf>
    <xf numFmtId="3" fontId="3" fillId="0" borderId="1" xfId="0" applyNumberFormat="1" applyFont="1" applyFill="1" applyBorder="1" applyAlignment="1">
      <alignment horizontal="center" vertical="top" wrapText="1"/>
    </xf>
    <xf numFmtId="0" fontId="3" fillId="0" borderId="0" xfId="0" applyFont="1" applyFill="1" applyAlignment="1">
      <alignment horizontal="right" wrapText="1"/>
    </xf>
    <xf numFmtId="0" fontId="3" fillId="0" borderId="7" xfId="0" applyFont="1" applyFill="1" applyBorder="1" applyAlignment="1">
      <alignment horizontal="left" vertical="top"/>
    </xf>
    <xf numFmtId="0" fontId="3" fillId="0" borderId="8" xfId="0" applyFont="1" applyFill="1" applyBorder="1" applyAlignment="1">
      <alignment horizontal="left" vertical="top"/>
    </xf>
    <xf numFmtId="0" fontId="3" fillId="0" borderId="9" xfId="0" applyFont="1" applyFill="1" applyBorder="1" applyAlignment="1">
      <alignment horizontal="left" vertical="top"/>
    </xf>
    <xf numFmtId="3" fontId="3" fillId="0" borderId="5" xfId="0" applyNumberFormat="1" applyFont="1" applyFill="1" applyBorder="1" applyAlignment="1">
      <alignment horizontal="center" vertical="top" wrapText="1"/>
    </xf>
    <xf numFmtId="3" fontId="3" fillId="0" borderId="6" xfId="0" applyNumberFormat="1" applyFont="1" applyFill="1" applyBorder="1" applyAlignment="1">
      <alignment horizontal="center" vertical="top" wrapText="1"/>
    </xf>
    <xf numFmtId="3" fontId="3" fillId="0" borderId="3" xfId="0" applyNumberFormat="1"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1" xfId="0" applyFont="1" applyFill="1" applyBorder="1" applyAlignment="1">
      <alignment horizontal="center" vertical="top"/>
    </xf>
    <xf numFmtId="14" fontId="3" fillId="0" borderId="5" xfId="0" applyNumberFormat="1" applyFont="1" applyFill="1" applyBorder="1" applyAlignment="1">
      <alignment horizontal="center" vertical="top"/>
    </xf>
    <xf numFmtId="14" fontId="3" fillId="0" borderId="6" xfId="0" applyNumberFormat="1" applyFont="1" applyFill="1" applyBorder="1" applyAlignment="1">
      <alignment horizontal="center" vertical="top"/>
    </xf>
    <xf numFmtId="14" fontId="3" fillId="0" borderId="3" xfId="0" applyNumberFormat="1" applyFont="1" applyFill="1" applyBorder="1" applyAlignment="1">
      <alignment horizontal="center" vertical="top"/>
    </xf>
    <xf numFmtId="14" fontId="3" fillId="0" borderId="5" xfId="0" applyNumberFormat="1" applyFont="1" applyFill="1" applyBorder="1" applyAlignment="1">
      <alignment horizontal="center" vertical="top" wrapText="1"/>
    </xf>
    <xf numFmtId="14" fontId="3" fillId="0" borderId="6" xfId="0" applyNumberFormat="1" applyFont="1" applyFill="1" applyBorder="1" applyAlignment="1">
      <alignment horizontal="center" vertical="top" wrapText="1"/>
    </xf>
    <xf numFmtId="14" fontId="3" fillId="0" borderId="3" xfId="0" applyNumberFormat="1" applyFont="1" applyFill="1" applyBorder="1" applyAlignment="1">
      <alignment horizontal="center" vertical="top" wrapText="1"/>
    </xf>
    <xf numFmtId="4" fontId="3" fillId="0" borderId="5" xfId="0" applyNumberFormat="1" applyFont="1" applyFill="1" applyBorder="1" applyAlignment="1">
      <alignment horizontal="center" vertical="top" wrapText="1"/>
    </xf>
    <xf numFmtId="4" fontId="3" fillId="0" borderId="6" xfId="0" applyNumberFormat="1"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167" fontId="3" fillId="0" borderId="1" xfId="0" applyNumberFormat="1" applyFont="1" applyFill="1" applyBorder="1" applyAlignment="1">
      <alignment horizontal="center" vertical="top" wrapText="1"/>
    </xf>
    <xf numFmtId="167" fontId="3" fillId="0" borderId="1" xfId="0" applyNumberFormat="1" applyFont="1" applyFill="1" applyBorder="1" applyAlignment="1">
      <alignment horizontal="center" vertical="top"/>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2" xfId="0" applyFont="1" applyFill="1" applyBorder="1" applyAlignment="1">
      <alignment horizontal="left" vertical="top" wrapText="1"/>
    </xf>
    <xf numFmtId="49" fontId="3" fillId="0" borderId="7" xfId="0" applyNumberFormat="1" applyFont="1" applyFill="1" applyBorder="1" applyAlignment="1">
      <alignment horizontal="center" vertical="top"/>
    </xf>
    <xf numFmtId="49" fontId="3" fillId="0" borderId="8" xfId="0" applyNumberFormat="1" applyFont="1" applyFill="1" applyBorder="1" applyAlignment="1">
      <alignment horizontal="center" vertical="top"/>
    </xf>
    <xf numFmtId="49" fontId="3" fillId="0" borderId="9" xfId="0" applyNumberFormat="1" applyFont="1" applyFill="1" applyBorder="1" applyAlignment="1">
      <alignment horizontal="center" vertical="top"/>
    </xf>
    <xf numFmtId="49" fontId="3" fillId="0" borderId="10" xfId="0" applyNumberFormat="1" applyFont="1" applyFill="1" applyBorder="1" applyAlignment="1">
      <alignment horizontal="center" vertical="top"/>
    </xf>
    <xf numFmtId="49" fontId="3" fillId="0" borderId="0" xfId="0" applyNumberFormat="1" applyFont="1" applyFill="1" applyBorder="1" applyAlignment="1">
      <alignment horizontal="center" vertical="top"/>
    </xf>
    <xf numFmtId="49" fontId="3" fillId="0" borderId="11" xfId="0" applyNumberFormat="1" applyFont="1" applyFill="1" applyBorder="1" applyAlignment="1">
      <alignment horizontal="center" vertical="top"/>
    </xf>
    <xf numFmtId="14" fontId="3" fillId="0" borderId="1" xfId="0" applyNumberFormat="1" applyFont="1" applyFill="1" applyBorder="1" applyAlignment="1">
      <alignment horizontal="center" vertical="top"/>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Alignment="1">
      <alignment horizont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left" wrapText="1"/>
    </xf>
    <xf numFmtId="0" fontId="3" fillId="0" borderId="15" xfId="0" applyFont="1" applyFill="1" applyBorder="1" applyAlignment="1">
      <alignment horizontal="left" wrapText="1"/>
    </xf>
    <xf numFmtId="0" fontId="3" fillId="0" borderId="2" xfId="0" applyFont="1" applyFill="1" applyBorder="1" applyAlignment="1">
      <alignment horizontal="left" wrapText="1"/>
    </xf>
    <xf numFmtId="14" fontId="3" fillId="0" borderId="4" xfId="0" applyNumberFormat="1" applyFont="1" applyFill="1" applyBorder="1" applyAlignment="1">
      <alignment horizontal="left" vertical="top"/>
    </xf>
    <xf numFmtId="14" fontId="3" fillId="0" borderId="15" xfId="0" applyNumberFormat="1" applyFont="1" applyFill="1" applyBorder="1" applyAlignment="1">
      <alignment horizontal="left" vertical="top"/>
    </xf>
    <xf numFmtId="14" fontId="3" fillId="0" borderId="2" xfId="0" applyNumberFormat="1" applyFont="1" applyFill="1" applyBorder="1" applyAlignment="1">
      <alignment horizontal="left" vertical="top"/>
    </xf>
    <xf numFmtId="0" fontId="3" fillId="0" borderId="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1" xfId="0" applyNumberFormat="1" applyFont="1" applyFill="1" applyBorder="1" applyAlignment="1">
      <alignment horizontal="center" vertical="top"/>
    </xf>
    <xf numFmtId="49" fontId="3" fillId="0" borderId="1" xfId="0" applyNumberFormat="1" applyFont="1" applyFill="1" applyBorder="1" applyAlignment="1">
      <alignment horizontal="center" vertical="top" wrapText="1"/>
    </xf>
    <xf numFmtId="164" fontId="3" fillId="0" borderId="5" xfId="0" applyNumberFormat="1" applyFont="1" applyFill="1" applyBorder="1" applyAlignment="1">
      <alignment horizontal="center" vertical="top" wrapText="1"/>
    </xf>
    <xf numFmtId="164" fontId="3" fillId="0" borderId="6" xfId="0" applyNumberFormat="1" applyFont="1" applyFill="1" applyBorder="1" applyAlignment="1">
      <alignment horizontal="center" vertical="top" wrapText="1"/>
    </xf>
    <xf numFmtId="164" fontId="3" fillId="0" borderId="3" xfId="0" applyNumberFormat="1" applyFont="1" applyFill="1" applyBorder="1" applyAlignment="1">
      <alignment horizontal="center" vertical="top" wrapText="1"/>
    </xf>
    <xf numFmtId="166" fontId="3" fillId="0" borderId="5" xfId="0" applyNumberFormat="1" applyFont="1" applyFill="1" applyBorder="1" applyAlignment="1">
      <alignment horizontal="center" vertical="top" wrapText="1"/>
    </xf>
    <xf numFmtId="166" fontId="3" fillId="0" borderId="6" xfId="0" applyNumberFormat="1" applyFont="1" applyFill="1" applyBorder="1" applyAlignment="1">
      <alignment horizontal="center" vertical="top" wrapText="1"/>
    </xf>
    <xf numFmtId="166" fontId="3" fillId="0" borderId="3" xfId="0" applyNumberFormat="1" applyFont="1" applyFill="1" applyBorder="1" applyAlignment="1">
      <alignment horizontal="center" vertical="top" wrapText="1"/>
    </xf>
    <xf numFmtId="3" fontId="4" fillId="0" borderId="5" xfId="0" applyNumberFormat="1" applyFont="1" applyFill="1" applyBorder="1" applyAlignment="1">
      <alignment horizontal="center" vertical="top" wrapText="1"/>
    </xf>
    <xf numFmtId="3" fontId="4" fillId="0" borderId="6" xfId="0" applyNumberFormat="1" applyFont="1" applyFill="1" applyBorder="1" applyAlignment="1">
      <alignment horizontal="center" vertical="top" wrapText="1"/>
    </xf>
    <xf numFmtId="3" fontId="4" fillId="0" borderId="3" xfId="0" applyNumberFormat="1" applyFont="1" applyFill="1" applyBorder="1" applyAlignment="1">
      <alignment horizontal="center" vertical="top" wrapText="1"/>
    </xf>
    <xf numFmtId="0" fontId="3" fillId="0" borderId="7" xfId="0" applyFont="1" applyFill="1" applyBorder="1" applyAlignment="1">
      <alignment horizontal="center" vertical="top"/>
    </xf>
    <xf numFmtId="0" fontId="3" fillId="0" borderId="8" xfId="0" applyFont="1" applyFill="1" applyBorder="1" applyAlignment="1">
      <alignment horizontal="center" vertical="top"/>
    </xf>
    <xf numFmtId="0" fontId="3" fillId="0" borderId="9" xfId="0" applyFont="1" applyFill="1" applyBorder="1" applyAlignment="1">
      <alignment horizontal="center" vertical="top"/>
    </xf>
    <xf numFmtId="0" fontId="3" fillId="0" borderId="10" xfId="0" applyFont="1" applyFill="1" applyBorder="1" applyAlignment="1">
      <alignment horizontal="center" vertical="top"/>
    </xf>
    <xf numFmtId="0" fontId="3" fillId="0" borderId="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13" xfId="0" applyFont="1" applyFill="1" applyBorder="1" applyAlignment="1">
      <alignment horizontal="center" vertical="top"/>
    </xf>
    <xf numFmtId="0" fontId="3" fillId="0" borderId="14" xfId="0" applyFont="1" applyFill="1" applyBorder="1" applyAlignment="1">
      <alignment horizontal="center" vertical="top"/>
    </xf>
    <xf numFmtId="0" fontId="3" fillId="0" borderId="4" xfId="0" applyFont="1" applyFill="1" applyBorder="1" applyAlignment="1">
      <alignment horizontal="left" vertical="top"/>
    </xf>
    <xf numFmtId="0" fontId="3" fillId="0" borderId="15" xfId="0" applyFont="1" applyFill="1" applyBorder="1" applyAlignment="1">
      <alignment horizontal="left" vertical="top"/>
    </xf>
    <xf numFmtId="9" fontId="3" fillId="0" borderId="5" xfId="0" applyNumberFormat="1" applyFont="1" applyFill="1" applyBorder="1" applyAlignment="1">
      <alignment horizontal="center" vertical="top"/>
    </xf>
    <xf numFmtId="9" fontId="3" fillId="0" borderId="6" xfId="0" applyNumberFormat="1" applyFont="1" applyFill="1" applyBorder="1" applyAlignment="1">
      <alignment horizontal="center" vertical="top"/>
    </xf>
    <xf numFmtId="9" fontId="3" fillId="0" borderId="3" xfId="0" applyNumberFormat="1" applyFont="1" applyFill="1" applyBorder="1" applyAlignment="1">
      <alignment horizontal="center" vertical="top"/>
    </xf>
    <xf numFmtId="1" fontId="3" fillId="0" borderId="5" xfId="0" applyNumberFormat="1" applyFont="1" applyFill="1" applyBorder="1" applyAlignment="1">
      <alignment horizontal="center" vertical="top"/>
    </xf>
    <xf numFmtId="1" fontId="3" fillId="0" borderId="6" xfId="0" applyNumberFormat="1" applyFont="1" applyFill="1" applyBorder="1" applyAlignment="1">
      <alignment horizontal="center" vertical="top"/>
    </xf>
    <xf numFmtId="1" fontId="3" fillId="0" borderId="3" xfId="0" applyNumberFormat="1" applyFont="1" applyFill="1" applyBorder="1" applyAlignment="1">
      <alignment horizontal="center" vertical="top"/>
    </xf>
    <xf numFmtId="1" fontId="3" fillId="0" borderId="5" xfId="0" applyNumberFormat="1" applyFont="1" applyFill="1" applyBorder="1" applyAlignment="1">
      <alignment horizontal="center" vertical="top" wrapText="1"/>
    </xf>
    <xf numFmtId="1" fontId="3" fillId="0" borderId="6" xfId="0" applyNumberFormat="1" applyFont="1" applyFill="1" applyBorder="1" applyAlignment="1">
      <alignment horizontal="center" vertical="top" wrapText="1"/>
    </xf>
    <xf numFmtId="1" fontId="3" fillId="0" borderId="3" xfId="0" applyNumberFormat="1" applyFont="1" applyFill="1" applyBorder="1" applyAlignment="1">
      <alignment horizontal="center" vertical="top" wrapText="1"/>
    </xf>
    <xf numFmtId="0" fontId="3" fillId="0" borderId="2" xfId="0" applyFont="1" applyFill="1" applyBorder="1" applyAlignment="1">
      <alignment horizontal="left" vertical="top"/>
    </xf>
    <xf numFmtId="14" fontId="3" fillId="0" borderId="4" xfId="0" applyNumberFormat="1" applyFont="1" applyFill="1" applyBorder="1" applyAlignment="1">
      <alignment horizontal="left" vertical="top" wrapText="1"/>
    </xf>
    <xf numFmtId="14" fontId="3" fillId="0" borderId="15" xfId="0" applyNumberFormat="1" applyFont="1" applyFill="1" applyBorder="1" applyAlignment="1">
      <alignment horizontal="left" vertical="top" wrapText="1"/>
    </xf>
    <xf numFmtId="14" fontId="3" fillId="0" borderId="2" xfId="0" applyNumberFormat="1" applyFont="1" applyFill="1" applyBorder="1" applyAlignment="1">
      <alignment horizontal="left" vertical="top" wrapText="1"/>
    </xf>
  </cellXfs>
  <cellStyles count="3">
    <cellStyle name="Обычный" xfId="0" builtinId="0"/>
    <cellStyle name="Обычный 2" xfId="1"/>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2:AF438"/>
  <sheetViews>
    <sheetView tabSelected="1" view="pageBreakPreview" zoomScale="60" zoomScaleNormal="30" workbookViewId="0">
      <selection activeCell="R4" sqref="R4"/>
    </sheetView>
  </sheetViews>
  <sheetFormatPr defaultColWidth="9.140625" defaultRowHeight="15"/>
  <cols>
    <col min="1" max="1" width="9.85546875" style="3" customWidth="1"/>
    <col min="2" max="2" width="21.5703125" style="3" customWidth="1"/>
    <col min="3" max="4" width="10.5703125" style="3" bestFit="1" customWidth="1"/>
    <col min="5" max="5" width="11.42578125" style="3" customWidth="1"/>
    <col min="6" max="6" width="19.5703125" style="3" customWidth="1"/>
    <col min="7" max="7" width="17.42578125" style="3" customWidth="1"/>
    <col min="8" max="8" width="15.28515625" style="3" customWidth="1"/>
    <col min="9" max="9" width="16.140625" style="3" customWidth="1"/>
    <col min="10" max="10" width="16.5703125" style="3" customWidth="1"/>
    <col min="11" max="11" width="17.7109375" style="3" customWidth="1"/>
    <col min="12" max="12" width="15.85546875" style="3" customWidth="1"/>
    <col min="13" max="13" width="15.140625" style="3" customWidth="1"/>
    <col min="14" max="17" width="13.85546875" style="3" hidden="1" customWidth="1"/>
    <col min="18" max="18" width="18.42578125" style="3" customWidth="1"/>
    <col min="19" max="19" width="6.28515625" style="3" customWidth="1"/>
    <col min="20" max="20" width="9.7109375" style="3" customWidth="1"/>
    <col min="21" max="21" width="11.7109375" style="3" customWidth="1"/>
    <col min="22" max="26" width="13.7109375" style="3" bestFit="1" customWidth="1"/>
    <col min="27" max="28" width="13.7109375" style="3" hidden="1" customWidth="1"/>
    <col min="29" max="29" width="12.140625" style="3" hidden="1" customWidth="1"/>
    <col min="30" max="30" width="0" style="3" hidden="1" customWidth="1"/>
    <col min="31" max="31" width="9.140625" style="3"/>
    <col min="32" max="32" width="51.42578125" style="3" customWidth="1"/>
    <col min="33" max="16384" width="9.140625" style="3"/>
  </cols>
  <sheetData>
    <row r="2" spans="1:32" ht="44.25" customHeight="1">
      <c r="H2" s="3" t="s">
        <v>203</v>
      </c>
      <c r="U2" s="12"/>
      <c r="V2" s="85" t="s">
        <v>255</v>
      </c>
      <c r="W2" s="85"/>
      <c r="X2" s="85"/>
      <c r="Y2" s="85"/>
      <c r="Z2" s="85"/>
      <c r="AA2" s="24"/>
      <c r="AB2" s="24"/>
      <c r="AC2" s="24"/>
      <c r="AD2" s="24"/>
    </row>
    <row r="3" spans="1:32" ht="14.25" customHeight="1">
      <c r="U3" s="12"/>
      <c r="V3" s="66" t="s">
        <v>203</v>
      </c>
      <c r="W3" s="66"/>
      <c r="X3" s="85" t="s">
        <v>260</v>
      </c>
      <c r="Y3" s="85"/>
      <c r="Z3" s="85"/>
      <c r="AA3" s="24"/>
      <c r="AB3" s="24"/>
      <c r="AC3" s="24"/>
      <c r="AD3" s="24"/>
    </row>
    <row r="4" spans="1:32" ht="84.75" customHeight="1">
      <c r="F4" s="3" t="s">
        <v>203</v>
      </c>
      <c r="G4" s="3" t="s">
        <v>254</v>
      </c>
      <c r="J4" s="3" t="s">
        <v>203</v>
      </c>
      <c r="R4" s="3" t="s">
        <v>203</v>
      </c>
      <c r="U4" s="85" t="s">
        <v>222</v>
      </c>
      <c r="V4" s="85"/>
      <c r="W4" s="85"/>
      <c r="X4" s="85"/>
      <c r="Y4" s="85"/>
      <c r="Z4" s="85"/>
      <c r="AA4" s="85"/>
      <c r="AB4" s="85"/>
      <c r="AC4" s="85"/>
      <c r="AD4" s="12"/>
      <c r="AF4" s="12"/>
    </row>
    <row r="5" spans="1:32">
      <c r="A5" s="133" t="s">
        <v>68</v>
      </c>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22"/>
    </row>
    <row r="6" spans="1:32">
      <c r="A6" s="133" t="s">
        <v>28</v>
      </c>
      <c r="B6" s="133"/>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22"/>
    </row>
    <row r="7" spans="1:32">
      <c r="A7" s="133" t="s">
        <v>86</v>
      </c>
      <c r="B7" s="133"/>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22"/>
    </row>
    <row r="8" spans="1:32" ht="5.25" customHeight="1"/>
    <row r="9" spans="1:32" ht="66.75" customHeight="1">
      <c r="A9" s="120" t="s">
        <v>0</v>
      </c>
      <c r="B9" s="134" t="s">
        <v>83</v>
      </c>
      <c r="C9" s="134" t="s">
        <v>84</v>
      </c>
      <c r="D9" s="134"/>
      <c r="E9" s="134" t="s">
        <v>29</v>
      </c>
      <c r="F9" s="127" t="s">
        <v>1</v>
      </c>
      <c r="G9" s="128"/>
      <c r="H9" s="128"/>
      <c r="I9" s="128"/>
      <c r="J9" s="128"/>
      <c r="K9" s="128"/>
      <c r="L9" s="128"/>
      <c r="M9" s="128"/>
      <c r="N9" s="128"/>
      <c r="O9" s="128"/>
      <c r="P9" s="128"/>
      <c r="Q9" s="129"/>
      <c r="R9" s="141" t="s">
        <v>30</v>
      </c>
      <c r="S9" s="142"/>
      <c r="T9" s="142"/>
      <c r="U9" s="142"/>
      <c r="V9" s="142"/>
      <c r="W9" s="142"/>
      <c r="X9" s="142"/>
      <c r="Y9" s="142"/>
      <c r="Z9" s="142"/>
      <c r="AA9" s="142"/>
      <c r="AB9" s="142"/>
      <c r="AC9" s="142"/>
      <c r="AD9" s="143"/>
    </row>
    <row r="10" spans="1:32" ht="29.25" customHeight="1">
      <c r="A10" s="120"/>
      <c r="B10" s="134"/>
      <c r="C10" s="134" t="s">
        <v>12</v>
      </c>
      <c r="D10" s="134" t="s">
        <v>13</v>
      </c>
      <c r="E10" s="134"/>
      <c r="F10" s="134" t="s">
        <v>217</v>
      </c>
      <c r="G10" s="120" t="s">
        <v>2</v>
      </c>
      <c r="H10" s="121" t="s">
        <v>3</v>
      </c>
      <c r="I10" s="122"/>
      <c r="J10" s="122"/>
      <c r="K10" s="122"/>
      <c r="L10" s="122"/>
      <c r="M10" s="122"/>
      <c r="N10" s="122"/>
      <c r="O10" s="122"/>
      <c r="P10" s="122"/>
      <c r="Q10" s="123"/>
      <c r="R10" s="130" t="s">
        <v>4</v>
      </c>
      <c r="S10" s="130" t="s">
        <v>82</v>
      </c>
      <c r="T10" s="127" t="s">
        <v>5</v>
      </c>
      <c r="U10" s="128"/>
      <c r="V10" s="128"/>
      <c r="W10" s="128"/>
      <c r="X10" s="128"/>
      <c r="Y10" s="128"/>
      <c r="Z10" s="128"/>
      <c r="AA10" s="128"/>
      <c r="AB10" s="128"/>
      <c r="AC10" s="128"/>
      <c r="AD10" s="129"/>
    </row>
    <row r="11" spans="1:32" ht="30" customHeight="1">
      <c r="A11" s="120"/>
      <c r="B11" s="134"/>
      <c r="C11" s="134"/>
      <c r="D11" s="134"/>
      <c r="E11" s="134"/>
      <c r="F11" s="134"/>
      <c r="G11" s="120"/>
      <c r="H11" s="124"/>
      <c r="I11" s="125"/>
      <c r="J11" s="125"/>
      <c r="K11" s="125"/>
      <c r="L11" s="125"/>
      <c r="M11" s="125"/>
      <c r="N11" s="125"/>
      <c r="O11" s="125"/>
      <c r="P11" s="125"/>
      <c r="Q11" s="126"/>
      <c r="R11" s="131"/>
      <c r="S11" s="131"/>
      <c r="T11" s="118" t="s">
        <v>2</v>
      </c>
      <c r="U11" s="127" t="s">
        <v>3</v>
      </c>
      <c r="V11" s="128"/>
      <c r="W11" s="128"/>
      <c r="X11" s="128"/>
      <c r="Y11" s="128"/>
      <c r="Z11" s="128"/>
      <c r="AA11" s="128"/>
      <c r="AB11" s="128"/>
      <c r="AC11" s="128"/>
      <c r="AD11" s="129"/>
    </row>
    <row r="12" spans="1:32" ht="24" customHeight="1">
      <c r="A12" s="120"/>
      <c r="B12" s="134"/>
      <c r="C12" s="134"/>
      <c r="D12" s="134"/>
      <c r="E12" s="134"/>
      <c r="F12" s="134"/>
      <c r="G12" s="120"/>
      <c r="H12" s="40">
        <v>2022</v>
      </c>
      <c r="I12" s="50">
        <v>2023</v>
      </c>
      <c r="J12" s="69">
        <v>2024</v>
      </c>
      <c r="K12" s="69">
        <v>2025</v>
      </c>
      <c r="L12" s="69">
        <v>2026</v>
      </c>
      <c r="M12" s="69">
        <v>2027</v>
      </c>
      <c r="N12" s="69"/>
      <c r="O12" s="69"/>
      <c r="P12" s="69"/>
      <c r="Q12" s="69"/>
      <c r="R12" s="132"/>
      <c r="S12" s="132"/>
      <c r="T12" s="119"/>
      <c r="U12" s="69">
        <v>2022</v>
      </c>
      <c r="V12" s="69">
        <v>2023</v>
      </c>
      <c r="W12" s="69">
        <v>2024</v>
      </c>
      <c r="X12" s="50">
        <v>2025</v>
      </c>
      <c r="Y12" s="50">
        <v>2026</v>
      </c>
      <c r="Z12" s="21">
        <v>2027</v>
      </c>
      <c r="AA12" s="21"/>
      <c r="AB12" s="21"/>
      <c r="AC12" s="21"/>
      <c r="AD12" s="21"/>
    </row>
    <row r="13" spans="1:32" ht="24" customHeight="1">
      <c r="A13" s="134">
        <v>1</v>
      </c>
      <c r="B13" s="134"/>
      <c r="C13" s="29">
        <v>2</v>
      </c>
      <c r="D13" s="29">
        <v>3</v>
      </c>
      <c r="E13" s="29">
        <v>4</v>
      </c>
      <c r="F13" s="29">
        <v>5</v>
      </c>
      <c r="G13" s="29">
        <v>6</v>
      </c>
      <c r="H13" s="39">
        <v>7</v>
      </c>
      <c r="I13" s="49">
        <v>8</v>
      </c>
      <c r="J13" s="68">
        <v>9</v>
      </c>
      <c r="K13" s="68">
        <v>10</v>
      </c>
      <c r="L13" s="68">
        <v>11</v>
      </c>
      <c r="M13" s="68">
        <v>12</v>
      </c>
      <c r="N13" s="68">
        <v>13</v>
      </c>
      <c r="O13" s="68">
        <v>14</v>
      </c>
      <c r="P13" s="68">
        <v>15</v>
      </c>
      <c r="Q13" s="68">
        <v>16</v>
      </c>
      <c r="R13" s="68">
        <v>13</v>
      </c>
      <c r="S13" s="68">
        <v>14</v>
      </c>
      <c r="T13" s="68">
        <v>15</v>
      </c>
      <c r="U13" s="68">
        <v>16</v>
      </c>
      <c r="V13" s="68">
        <v>17</v>
      </c>
      <c r="W13" s="68">
        <v>18</v>
      </c>
      <c r="X13" s="49">
        <v>19</v>
      </c>
      <c r="Y13" s="49">
        <v>20</v>
      </c>
      <c r="Z13" s="20">
        <v>21</v>
      </c>
      <c r="AA13" s="20">
        <v>26</v>
      </c>
      <c r="AB13" s="20">
        <v>27</v>
      </c>
      <c r="AC13" s="20">
        <v>28</v>
      </c>
      <c r="AD13" s="20">
        <v>29</v>
      </c>
    </row>
    <row r="14" spans="1:32" ht="21" customHeight="1">
      <c r="A14" s="135" t="s">
        <v>137</v>
      </c>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7"/>
    </row>
    <row r="15" spans="1:32" ht="14.25" customHeight="1">
      <c r="A15" s="108" t="s">
        <v>138</v>
      </c>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10"/>
    </row>
    <row r="16" spans="1:32" ht="17.25" customHeight="1">
      <c r="A16" s="108" t="s">
        <v>139</v>
      </c>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10"/>
    </row>
    <row r="17" spans="1:30" ht="18" customHeight="1">
      <c r="A17" s="108" t="s">
        <v>140</v>
      </c>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10"/>
    </row>
    <row r="18" spans="1:30" ht="18" customHeight="1">
      <c r="A18" s="108" t="s">
        <v>141</v>
      </c>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10"/>
    </row>
    <row r="19" spans="1:30" ht="16.149999999999999" customHeight="1">
      <c r="A19" s="80" t="s">
        <v>9</v>
      </c>
      <c r="B19" s="76" t="s">
        <v>93</v>
      </c>
      <c r="C19" s="73">
        <v>2022</v>
      </c>
      <c r="D19" s="73">
        <v>2027</v>
      </c>
      <c r="E19" s="76" t="s">
        <v>32</v>
      </c>
      <c r="F19" s="28" t="s">
        <v>6</v>
      </c>
      <c r="G19" s="2">
        <f>H19+I19+J19+K19+L19+M19</f>
        <v>121898501.7</v>
      </c>
      <c r="H19" s="2">
        <f>H20</f>
        <v>17224661.740000002</v>
      </c>
      <c r="I19" s="2">
        <f t="shared" ref="I19:M19" si="0">I20</f>
        <v>20345315.940000001</v>
      </c>
      <c r="J19" s="2">
        <f t="shared" si="0"/>
        <v>23118597.960000001</v>
      </c>
      <c r="K19" s="2">
        <f t="shared" si="0"/>
        <v>22326634.539999999</v>
      </c>
      <c r="L19" s="2">
        <f t="shared" si="0"/>
        <v>22414943.140000001</v>
      </c>
      <c r="M19" s="2">
        <f t="shared" si="0"/>
        <v>16468348.380000001</v>
      </c>
      <c r="N19" s="2"/>
      <c r="O19" s="2"/>
      <c r="P19" s="2"/>
      <c r="Q19" s="2"/>
      <c r="R19" s="76" t="s">
        <v>14</v>
      </c>
      <c r="S19" s="76" t="s">
        <v>14</v>
      </c>
      <c r="T19" s="76" t="s">
        <v>14</v>
      </c>
      <c r="U19" s="76" t="s">
        <v>14</v>
      </c>
      <c r="V19" s="76" t="s">
        <v>14</v>
      </c>
      <c r="W19" s="76" t="s">
        <v>14</v>
      </c>
      <c r="X19" s="76" t="s">
        <v>14</v>
      </c>
      <c r="Y19" s="76" t="s">
        <v>14</v>
      </c>
      <c r="Z19" s="76" t="s">
        <v>14</v>
      </c>
      <c r="AA19" s="73" t="s">
        <v>14</v>
      </c>
      <c r="AB19" s="73" t="s">
        <v>14</v>
      </c>
      <c r="AC19" s="73" t="s">
        <v>14</v>
      </c>
      <c r="AD19" s="73" t="s">
        <v>14</v>
      </c>
    </row>
    <row r="20" spans="1:30" ht="32.25" customHeight="1">
      <c r="A20" s="80"/>
      <c r="B20" s="76"/>
      <c r="C20" s="74"/>
      <c r="D20" s="74"/>
      <c r="E20" s="76"/>
      <c r="F20" s="28" t="s">
        <v>7</v>
      </c>
      <c r="G20" s="2">
        <f t="shared" ref="G20:G23" si="1">H20+I20+J20+K20+L20+M20</f>
        <v>121898501.7</v>
      </c>
      <c r="H20" s="2">
        <f>H21+H22</f>
        <v>17224661.740000002</v>
      </c>
      <c r="I20" s="2">
        <f t="shared" ref="I20:M20" si="2">I21+I22</f>
        <v>20345315.940000001</v>
      </c>
      <c r="J20" s="2">
        <f t="shared" si="2"/>
        <v>23118597.960000001</v>
      </c>
      <c r="K20" s="2">
        <f t="shared" si="2"/>
        <v>22326634.539999999</v>
      </c>
      <c r="L20" s="2">
        <f t="shared" si="2"/>
        <v>22414943.140000001</v>
      </c>
      <c r="M20" s="2">
        <f t="shared" si="2"/>
        <v>16468348.380000001</v>
      </c>
      <c r="N20" s="2"/>
      <c r="O20" s="2"/>
      <c r="P20" s="2"/>
      <c r="Q20" s="2"/>
      <c r="R20" s="76"/>
      <c r="S20" s="76"/>
      <c r="T20" s="76"/>
      <c r="U20" s="76"/>
      <c r="V20" s="76"/>
      <c r="W20" s="76"/>
      <c r="X20" s="76"/>
      <c r="Y20" s="76"/>
      <c r="Z20" s="76"/>
      <c r="AA20" s="74"/>
      <c r="AB20" s="74"/>
      <c r="AC20" s="74"/>
      <c r="AD20" s="74"/>
    </row>
    <row r="21" spans="1:30" ht="33" customHeight="1">
      <c r="A21" s="80"/>
      <c r="B21" s="76"/>
      <c r="C21" s="74"/>
      <c r="D21" s="74"/>
      <c r="E21" s="76"/>
      <c r="F21" s="28" t="s">
        <v>8</v>
      </c>
      <c r="G21" s="2">
        <f t="shared" si="1"/>
        <v>121898501.7</v>
      </c>
      <c r="H21" s="2">
        <f>H26+H31+H36+H41</f>
        <v>17224661.740000002</v>
      </c>
      <c r="I21" s="2">
        <f t="shared" ref="I21:M21" si="3">I26+I31+I36+I41</f>
        <v>20345315.940000001</v>
      </c>
      <c r="J21" s="2">
        <f t="shared" si="3"/>
        <v>23118597.960000001</v>
      </c>
      <c r="K21" s="2">
        <f t="shared" si="3"/>
        <v>22326634.539999999</v>
      </c>
      <c r="L21" s="2">
        <f t="shared" si="3"/>
        <v>22414943.140000001</v>
      </c>
      <c r="M21" s="2">
        <f t="shared" si="3"/>
        <v>16468348.380000001</v>
      </c>
      <c r="N21" s="2"/>
      <c r="O21" s="2"/>
      <c r="P21" s="2"/>
      <c r="Q21" s="2"/>
      <c r="R21" s="76"/>
      <c r="S21" s="76"/>
      <c r="T21" s="76"/>
      <c r="U21" s="76"/>
      <c r="V21" s="76"/>
      <c r="W21" s="76"/>
      <c r="X21" s="76"/>
      <c r="Y21" s="76"/>
      <c r="Z21" s="76"/>
      <c r="AA21" s="74"/>
      <c r="AB21" s="74"/>
      <c r="AC21" s="74"/>
      <c r="AD21" s="74"/>
    </row>
    <row r="22" spans="1:30" ht="20.25" customHeight="1">
      <c r="A22" s="80"/>
      <c r="B22" s="76"/>
      <c r="C22" s="74"/>
      <c r="D22" s="74"/>
      <c r="E22" s="76"/>
      <c r="F22" s="28" t="s">
        <v>69</v>
      </c>
      <c r="G22" s="2">
        <f t="shared" si="1"/>
        <v>0</v>
      </c>
      <c r="H22" s="2">
        <f>H27+H32+H37+H42</f>
        <v>0</v>
      </c>
      <c r="I22" s="2">
        <f t="shared" ref="I22:M22" si="4">I27+I32+I37+I42</f>
        <v>0</v>
      </c>
      <c r="J22" s="2">
        <f t="shared" si="4"/>
        <v>0</v>
      </c>
      <c r="K22" s="2">
        <f t="shared" si="4"/>
        <v>0</v>
      </c>
      <c r="L22" s="2">
        <f t="shared" si="4"/>
        <v>0</v>
      </c>
      <c r="M22" s="2">
        <f t="shared" si="4"/>
        <v>0</v>
      </c>
      <c r="N22" s="2"/>
      <c r="O22" s="2"/>
      <c r="P22" s="2"/>
      <c r="Q22" s="2"/>
      <c r="R22" s="76"/>
      <c r="S22" s="76"/>
      <c r="T22" s="76"/>
      <c r="U22" s="76"/>
      <c r="V22" s="76"/>
      <c r="W22" s="76"/>
      <c r="X22" s="76"/>
      <c r="Y22" s="76"/>
      <c r="Z22" s="76"/>
      <c r="AA22" s="74"/>
      <c r="AB22" s="74"/>
      <c r="AC22" s="74"/>
      <c r="AD22" s="74"/>
    </row>
    <row r="23" spans="1:30" ht="24.75" customHeight="1">
      <c r="A23" s="80"/>
      <c r="B23" s="76"/>
      <c r="C23" s="75"/>
      <c r="D23" s="75"/>
      <c r="E23" s="76"/>
      <c r="F23" s="28" t="s">
        <v>31</v>
      </c>
      <c r="G23" s="2">
        <f t="shared" si="1"/>
        <v>0</v>
      </c>
      <c r="H23" s="2">
        <f t="shared" ref="H23:M23" si="5">H28+H33+H38+H43</f>
        <v>0</v>
      </c>
      <c r="I23" s="2">
        <f t="shared" si="5"/>
        <v>0</v>
      </c>
      <c r="J23" s="2">
        <f t="shared" si="5"/>
        <v>0</v>
      </c>
      <c r="K23" s="2">
        <f t="shared" si="5"/>
        <v>0</v>
      </c>
      <c r="L23" s="2">
        <f t="shared" si="5"/>
        <v>0</v>
      </c>
      <c r="M23" s="2">
        <f t="shared" si="5"/>
        <v>0</v>
      </c>
      <c r="N23" s="2"/>
      <c r="O23" s="2"/>
      <c r="P23" s="2"/>
      <c r="Q23" s="2"/>
      <c r="R23" s="76"/>
      <c r="S23" s="76"/>
      <c r="T23" s="76"/>
      <c r="U23" s="76"/>
      <c r="V23" s="76"/>
      <c r="W23" s="76"/>
      <c r="X23" s="76"/>
      <c r="Y23" s="76"/>
      <c r="Z23" s="76"/>
      <c r="AA23" s="75"/>
      <c r="AB23" s="75"/>
      <c r="AC23" s="75"/>
      <c r="AD23" s="75"/>
    </row>
    <row r="24" spans="1:30" ht="16.149999999999999" customHeight="1">
      <c r="A24" s="117" t="s">
        <v>37</v>
      </c>
      <c r="B24" s="73" t="s">
        <v>78</v>
      </c>
      <c r="C24" s="73">
        <v>2022</v>
      </c>
      <c r="D24" s="73">
        <v>2027</v>
      </c>
      <c r="E24" s="76" t="s">
        <v>32</v>
      </c>
      <c r="F24" s="28" t="s">
        <v>6</v>
      </c>
      <c r="G24" s="2">
        <f>H24+I24+J24+K24+L24+M24</f>
        <v>51260723.300000004</v>
      </c>
      <c r="H24" s="1">
        <f>H25</f>
        <v>7512861.3700000001</v>
      </c>
      <c r="I24" s="1">
        <f t="shared" ref="I24:M24" si="6">I25</f>
        <v>8198785.54</v>
      </c>
      <c r="J24" s="1">
        <f t="shared" si="6"/>
        <v>9247999.8800000008</v>
      </c>
      <c r="K24" s="1">
        <f t="shared" si="6"/>
        <v>9514126.8800000008</v>
      </c>
      <c r="L24" s="1">
        <f t="shared" si="6"/>
        <v>9514126.8800000008</v>
      </c>
      <c r="M24" s="1">
        <f t="shared" si="6"/>
        <v>7272822.75</v>
      </c>
      <c r="N24" s="1"/>
      <c r="O24" s="1"/>
      <c r="P24" s="1"/>
      <c r="Q24" s="1"/>
      <c r="R24" s="76" t="s">
        <v>155</v>
      </c>
      <c r="S24" s="80" t="s">
        <v>156</v>
      </c>
      <c r="T24" s="80">
        <v>100</v>
      </c>
      <c r="U24" s="80">
        <v>100</v>
      </c>
      <c r="V24" s="80">
        <v>100</v>
      </c>
      <c r="W24" s="80">
        <v>100</v>
      </c>
      <c r="X24" s="80">
        <v>100</v>
      </c>
      <c r="Y24" s="80">
        <v>100</v>
      </c>
      <c r="Z24" s="80">
        <v>100</v>
      </c>
      <c r="AA24" s="77"/>
      <c r="AB24" s="77"/>
      <c r="AC24" s="77"/>
      <c r="AD24" s="77"/>
    </row>
    <row r="25" spans="1:30" ht="32.25" customHeight="1">
      <c r="A25" s="117"/>
      <c r="B25" s="74"/>
      <c r="C25" s="74"/>
      <c r="D25" s="74"/>
      <c r="E25" s="76"/>
      <c r="F25" s="28" t="s">
        <v>7</v>
      </c>
      <c r="G25" s="2">
        <f>H25+I25+J25+K25+L25+M25</f>
        <v>51260723.300000004</v>
      </c>
      <c r="H25" s="1">
        <f>H26+H27</f>
        <v>7512861.3700000001</v>
      </c>
      <c r="I25" s="1">
        <f t="shared" ref="I25:M25" si="7">I26+I27</f>
        <v>8198785.54</v>
      </c>
      <c r="J25" s="1">
        <f t="shared" si="7"/>
        <v>9247999.8800000008</v>
      </c>
      <c r="K25" s="1">
        <f t="shared" si="7"/>
        <v>9514126.8800000008</v>
      </c>
      <c r="L25" s="1">
        <f t="shared" si="7"/>
        <v>9514126.8800000008</v>
      </c>
      <c r="M25" s="1">
        <f t="shared" si="7"/>
        <v>7272822.75</v>
      </c>
      <c r="N25" s="1"/>
      <c r="O25" s="1"/>
      <c r="P25" s="1"/>
      <c r="Q25" s="1"/>
      <c r="R25" s="80"/>
      <c r="S25" s="80"/>
      <c r="T25" s="80"/>
      <c r="U25" s="80"/>
      <c r="V25" s="80"/>
      <c r="W25" s="80"/>
      <c r="X25" s="80"/>
      <c r="Y25" s="80"/>
      <c r="Z25" s="80"/>
      <c r="AA25" s="78"/>
      <c r="AB25" s="78"/>
      <c r="AC25" s="78"/>
      <c r="AD25" s="78"/>
    </row>
    <row r="26" spans="1:30" ht="33" customHeight="1">
      <c r="A26" s="117"/>
      <c r="B26" s="74"/>
      <c r="C26" s="74"/>
      <c r="D26" s="74"/>
      <c r="E26" s="76"/>
      <c r="F26" s="28" t="s">
        <v>8</v>
      </c>
      <c r="G26" s="2">
        <f>H26+I26+J26+K26+L26+M26</f>
        <v>51260723.300000004</v>
      </c>
      <c r="H26" s="2">
        <v>7512861.3700000001</v>
      </c>
      <c r="I26" s="2">
        <v>8198785.54</v>
      </c>
      <c r="J26" s="2">
        <v>9247999.8800000008</v>
      </c>
      <c r="K26" s="2">
        <v>9514126.8800000008</v>
      </c>
      <c r="L26" s="2">
        <v>9514126.8800000008</v>
      </c>
      <c r="M26" s="1">
        <v>7272822.75</v>
      </c>
      <c r="N26" s="1"/>
      <c r="O26" s="1"/>
      <c r="P26" s="1"/>
      <c r="Q26" s="1"/>
      <c r="R26" s="80"/>
      <c r="S26" s="80"/>
      <c r="T26" s="80"/>
      <c r="U26" s="80"/>
      <c r="V26" s="80"/>
      <c r="W26" s="80"/>
      <c r="X26" s="80"/>
      <c r="Y26" s="80"/>
      <c r="Z26" s="80"/>
      <c r="AA26" s="78"/>
      <c r="AB26" s="78"/>
      <c r="AC26" s="78"/>
      <c r="AD26" s="78"/>
    </row>
    <row r="27" spans="1:30" ht="20.25" customHeight="1">
      <c r="A27" s="117"/>
      <c r="B27" s="74"/>
      <c r="C27" s="74"/>
      <c r="D27" s="74"/>
      <c r="E27" s="76"/>
      <c r="F27" s="28" t="s">
        <v>23</v>
      </c>
      <c r="G27" s="2">
        <f t="shared" ref="G27:G28" si="8">H27+I27+J27+K27+L27+M27</f>
        <v>0</v>
      </c>
      <c r="H27" s="1">
        <v>0</v>
      </c>
      <c r="I27" s="1">
        <v>0</v>
      </c>
      <c r="J27" s="1">
        <v>0</v>
      </c>
      <c r="K27" s="1">
        <v>0</v>
      </c>
      <c r="L27" s="1">
        <v>0</v>
      </c>
      <c r="M27" s="1">
        <v>0</v>
      </c>
      <c r="N27" s="1"/>
      <c r="O27" s="1"/>
      <c r="P27" s="1"/>
      <c r="Q27" s="1"/>
      <c r="R27" s="80"/>
      <c r="S27" s="80"/>
      <c r="T27" s="80"/>
      <c r="U27" s="80"/>
      <c r="V27" s="80"/>
      <c r="W27" s="80"/>
      <c r="X27" s="80"/>
      <c r="Y27" s="80"/>
      <c r="Z27" s="80"/>
      <c r="AA27" s="78"/>
      <c r="AB27" s="78"/>
      <c r="AC27" s="78"/>
      <c r="AD27" s="78"/>
    </row>
    <row r="28" spans="1:30" ht="24.75" customHeight="1">
      <c r="A28" s="117"/>
      <c r="B28" s="75"/>
      <c r="C28" s="75"/>
      <c r="D28" s="75"/>
      <c r="E28" s="76"/>
      <c r="F28" s="28" t="s">
        <v>31</v>
      </c>
      <c r="G28" s="2">
        <f t="shared" si="8"/>
        <v>0</v>
      </c>
      <c r="H28" s="1">
        <v>0</v>
      </c>
      <c r="I28" s="1">
        <v>0</v>
      </c>
      <c r="J28" s="1">
        <v>0</v>
      </c>
      <c r="K28" s="1">
        <v>0</v>
      </c>
      <c r="L28" s="1">
        <v>0</v>
      </c>
      <c r="M28" s="1">
        <v>0</v>
      </c>
      <c r="N28" s="1"/>
      <c r="O28" s="1"/>
      <c r="P28" s="1"/>
      <c r="Q28" s="1"/>
      <c r="R28" s="80"/>
      <c r="S28" s="80"/>
      <c r="T28" s="80"/>
      <c r="U28" s="80"/>
      <c r="V28" s="80"/>
      <c r="W28" s="80"/>
      <c r="X28" s="80"/>
      <c r="Y28" s="80"/>
      <c r="Z28" s="80"/>
      <c r="AA28" s="79"/>
      <c r="AB28" s="79"/>
      <c r="AC28" s="79"/>
      <c r="AD28" s="79"/>
    </row>
    <row r="29" spans="1:30">
      <c r="A29" s="96" t="s">
        <v>38</v>
      </c>
      <c r="B29" s="73" t="s">
        <v>34</v>
      </c>
      <c r="C29" s="73">
        <v>2022</v>
      </c>
      <c r="D29" s="73">
        <v>2027</v>
      </c>
      <c r="E29" s="76" t="s">
        <v>32</v>
      </c>
      <c r="F29" s="28" t="s">
        <v>6</v>
      </c>
      <c r="G29" s="2">
        <f>H29+I29+J29+K29+L29+M29</f>
        <v>69686211.519999996</v>
      </c>
      <c r="H29" s="2">
        <f>H30</f>
        <v>9569685.5199999996</v>
      </c>
      <c r="I29" s="2">
        <f t="shared" ref="I29:M29" si="9">I30</f>
        <v>11972982.369999999</v>
      </c>
      <c r="J29" s="2">
        <f t="shared" si="9"/>
        <v>13670630.08</v>
      </c>
      <c r="K29" s="2">
        <f t="shared" si="9"/>
        <v>12612539.66</v>
      </c>
      <c r="L29" s="2">
        <f t="shared" si="9"/>
        <v>12700848.26</v>
      </c>
      <c r="M29" s="2">
        <f t="shared" si="9"/>
        <v>9159525.6300000008</v>
      </c>
      <c r="N29" s="2"/>
      <c r="O29" s="2"/>
      <c r="P29" s="2"/>
      <c r="Q29" s="2"/>
      <c r="R29" s="73" t="s">
        <v>157</v>
      </c>
      <c r="S29" s="77" t="s">
        <v>156</v>
      </c>
      <c r="T29" s="77">
        <v>100</v>
      </c>
      <c r="U29" s="77">
        <v>100</v>
      </c>
      <c r="V29" s="77">
        <v>100</v>
      </c>
      <c r="W29" s="77">
        <v>100</v>
      </c>
      <c r="X29" s="77">
        <v>100</v>
      </c>
      <c r="Y29" s="77">
        <v>100</v>
      </c>
      <c r="Z29" s="77">
        <v>100</v>
      </c>
      <c r="AA29" s="77"/>
      <c r="AB29" s="77"/>
      <c r="AC29" s="77"/>
      <c r="AD29" s="77"/>
    </row>
    <row r="30" spans="1:30" ht="32.25" customHeight="1">
      <c r="A30" s="97"/>
      <c r="B30" s="74"/>
      <c r="C30" s="74"/>
      <c r="D30" s="74"/>
      <c r="E30" s="76"/>
      <c r="F30" s="28" t="s">
        <v>7</v>
      </c>
      <c r="G30" s="2">
        <f t="shared" ref="G30:G43" si="10">H30+I30+J30+K30+L30+M30</f>
        <v>69686211.519999996</v>
      </c>
      <c r="H30" s="2">
        <f>H31+H32</f>
        <v>9569685.5199999996</v>
      </c>
      <c r="I30" s="2">
        <f t="shared" ref="I30:M30" si="11">I31+I32</f>
        <v>11972982.369999999</v>
      </c>
      <c r="J30" s="2">
        <f t="shared" si="11"/>
        <v>13670630.08</v>
      </c>
      <c r="K30" s="2">
        <f t="shared" si="11"/>
        <v>12612539.66</v>
      </c>
      <c r="L30" s="2">
        <f t="shared" si="11"/>
        <v>12700848.26</v>
      </c>
      <c r="M30" s="2">
        <f t="shared" si="11"/>
        <v>9159525.6300000008</v>
      </c>
      <c r="N30" s="2"/>
      <c r="O30" s="2"/>
      <c r="P30" s="2"/>
      <c r="Q30" s="2"/>
      <c r="R30" s="74"/>
      <c r="S30" s="78"/>
      <c r="T30" s="78"/>
      <c r="U30" s="78"/>
      <c r="V30" s="78"/>
      <c r="W30" s="78"/>
      <c r="X30" s="78"/>
      <c r="Y30" s="78"/>
      <c r="Z30" s="78"/>
      <c r="AA30" s="78"/>
      <c r="AB30" s="78"/>
      <c r="AC30" s="78"/>
      <c r="AD30" s="78"/>
    </row>
    <row r="31" spans="1:30" ht="33" customHeight="1">
      <c r="A31" s="97"/>
      <c r="B31" s="74"/>
      <c r="C31" s="74"/>
      <c r="D31" s="74"/>
      <c r="E31" s="76"/>
      <c r="F31" s="28" t="s">
        <v>8</v>
      </c>
      <c r="G31" s="2">
        <f t="shared" si="10"/>
        <v>69686211.519999996</v>
      </c>
      <c r="H31" s="2">
        <v>9569685.5199999996</v>
      </c>
      <c r="I31" s="2">
        <v>11972982.369999999</v>
      </c>
      <c r="J31" s="2">
        <v>13670630.08</v>
      </c>
      <c r="K31" s="2">
        <v>12612539.66</v>
      </c>
      <c r="L31" s="2">
        <v>12700848.26</v>
      </c>
      <c r="M31" s="2">
        <v>9159525.6300000008</v>
      </c>
      <c r="N31" s="2"/>
      <c r="O31" s="2"/>
      <c r="P31" s="2"/>
      <c r="Q31" s="2"/>
      <c r="R31" s="74"/>
      <c r="S31" s="78"/>
      <c r="T31" s="78"/>
      <c r="U31" s="78"/>
      <c r="V31" s="78"/>
      <c r="W31" s="78"/>
      <c r="X31" s="78"/>
      <c r="Y31" s="78"/>
      <c r="Z31" s="78"/>
      <c r="AA31" s="78"/>
      <c r="AB31" s="78"/>
      <c r="AC31" s="78"/>
      <c r="AD31" s="78"/>
    </row>
    <row r="32" spans="1:30" ht="20.25" customHeight="1">
      <c r="A32" s="97"/>
      <c r="B32" s="74"/>
      <c r="C32" s="74"/>
      <c r="D32" s="74"/>
      <c r="E32" s="76"/>
      <c r="F32" s="28" t="s">
        <v>23</v>
      </c>
      <c r="G32" s="2">
        <f t="shared" si="10"/>
        <v>0</v>
      </c>
      <c r="H32" s="2">
        <v>0</v>
      </c>
      <c r="I32" s="2">
        <v>0</v>
      </c>
      <c r="J32" s="2">
        <v>0</v>
      </c>
      <c r="K32" s="2">
        <v>0</v>
      </c>
      <c r="L32" s="2">
        <v>0</v>
      </c>
      <c r="M32" s="2">
        <v>0</v>
      </c>
      <c r="N32" s="2"/>
      <c r="O32" s="2"/>
      <c r="P32" s="2"/>
      <c r="Q32" s="2"/>
      <c r="R32" s="74"/>
      <c r="S32" s="78"/>
      <c r="T32" s="78"/>
      <c r="U32" s="78"/>
      <c r="V32" s="78"/>
      <c r="W32" s="78"/>
      <c r="X32" s="78"/>
      <c r="Y32" s="78"/>
      <c r="Z32" s="78"/>
      <c r="AA32" s="78"/>
      <c r="AB32" s="78"/>
      <c r="AC32" s="78"/>
      <c r="AD32" s="78"/>
    </row>
    <row r="33" spans="1:30" ht="24.75" customHeight="1">
      <c r="A33" s="98"/>
      <c r="B33" s="75"/>
      <c r="C33" s="75"/>
      <c r="D33" s="75"/>
      <c r="E33" s="76"/>
      <c r="F33" s="28" t="s">
        <v>31</v>
      </c>
      <c r="G33" s="2">
        <f t="shared" si="10"/>
        <v>0</v>
      </c>
      <c r="H33" s="2">
        <v>0</v>
      </c>
      <c r="I33" s="2">
        <v>0</v>
      </c>
      <c r="J33" s="2">
        <v>0</v>
      </c>
      <c r="K33" s="2">
        <v>0</v>
      </c>
      <c r="L33" s="2">
        <v>0</v>
      </c>
      <c r="M33" s="2">
        <v>0</v>
      </c>
      <c r="N33" s="2"/>
      <c r="O33" s="2"/>
      <c r="P33" s="2"/>
      <c r="Q33" s="2"/>
      <c r="R33" s="75"/>
      <c r="S33" s="79"/>
      <c r="T33" s="79"/>
      <c r="U33" s="79"/>
      <c r="V33" s="79"/>
      <c r="W33" s="79"/>
      <c r="X33" s="79"/>
      <c r="Y33" s="79"/>
      <c r="Z33" s="79"/>
      <c r="AA33" s="79"/>
      <c r="AB33" s="79"/>
      <c r="AC33" s="79"/>
      <c r="AD33" s="79"/>
    </row>
    <row r="34" spans="1:30">
      <c r="A34" s="77" t="s">
        <v>39</v>
      </c>
      <c r="B34" s="73" t="s">
        <v>92</v>
      </c>
      <c r="C34" s="76">
        <v>2022</v>
      </c>
      <c r="D34" s="76">
        <v>2027</v>
      </c>
      <c r="E34" s="76" t="s">
        <v>32</v>
      </c>
      <c r="F34" s="28" t="s">
        <v>6</v>
      </c>
      <c r="G34" s="2">
        <f t="shared" si="10"/>
        <v>177580</v>
      </c>
      <c r="H34" s="1">
        <f>H35</f>
        <v>6280</v>
      </c>
      <c r="I34" s="1">
        <f t="shared" ref="I34:M34" si="12">I35</f>
        <v>27300</v>
      </c>
      <c r="J34" s="1">
        <f t="shared" si="12"/>
        <v>36000</v>
      </c>
      <c r="K34" s="1">
        <f t="shared" si="12"/>
        <v>36000</v>
      </c>
      <c r="L34" s="1">
        <f t="shared" si="12"/>
        <v>36000</v>
      </c>
      <c r="M34" s="1">
        <f t="shared" si="12"/>
        <v>36000</v>
      </c>
      <c r="N34" s="1"/>
      <c r="O34" s="1"/>
      <c r="P34" s="1"/>
      <c r="Q34" s="1"/>
      <c r="R34" s="73" t="s">
        <v>158</v>
      </c>
      <c r="S34" s="77" t="s">
        <v>159</v>
      </c>
      <c r="T34" s="77">
        <f>U34+V34+W34+X34+Y34+Z34</f>
        <v>17</v>
      </c>
      <c r="U34" s="77">
        <v>1</v>
      </c>
      <c r="V34" s="77">
        <v>4</v>
      </c>
      <c r="W34" s="77">
        <v>3</v>
      </c>
      <c r="X34" s="77">
        <v>3</v>
      </c>
      <c r="Y34" s="77">
        <v>3</v>
      </c>
      <c r="Z34" s="77">
        <v>3</v>
      </c>
      <c r="AA34" s="77"/>
      <c r="AB34" s="73"/>
      <c r="AC34" s="73"/>
      <c r="AD34" s="73"/>
    </row>
    <row r="35" spans="1:30" ht="32.25" customHeight="1">
      <c r="A35" s="78"/>
      <c r="B35" s="74"/>
      <c r="C35" s="76"/>
      <c r="D35" s="76"/>
      <c r="E35" s="76"/>
      <c r="F35" s="28" t="s">
        <v>7</v>
      </c>
      <c r="G35" s="2">
        <f t="shared" si="10"/>
        <v>177580</v>
      </c>
      <c r="H35" s="1">
        <f>H36+H37</f>
        <v>6280</v>
      </c>
      <c r="I35" s="1">
        <f t="shared" ref="I35:M35" si="13">I36+I37</f>
        <v>27300</v>
      </c>
      <c r="J35" s="1">
        <f t="shared" si="13"/>
        <v>36000</v>
      </c>
      <c r="K35" s="1">
        <f t="shared" si="13"/>
        <v>36000</v>
      </c>
      <c r="L35" s="1">
        <f t="shared" si="13"/>
        <v>36000</v>
      </c>
      <c r="M35" s="1">
        <f t="shared" si="13"/>
        <v>36000</v>
      </c>
      <c r="N35" s="1"/>
      <c r="O35" s="1"/>
      <c r="P35" s="1"/>
      <c r="Q35" s="1"/>
      <c r="R35" s="74"/>
      <c r="S35" s="78"/>
      <c r="T35" s="78"/>
      <c r="U35" s="78"/>
      <c r="V35" s="78"/>
      <c r="W35" s="78"/>
      <c r="X35" s="78"/>
      <c r="Y35" s="78"/>
      <c r="Z35" s="78"/>
      <c r="AA35" s="78"/>
      <c r="AB35" s="74"/>
      <c r="AC35" s="74"/>
      <c r="AD35" s="74"/>
    </row>
    <row r="36" spans="1:30" ht="33" customHeight="1">
      <c r="A36" s="78"/>
      <c r="B36" s="74"/>
      <c r="C36" s="76"/>
      <c r="D36" s="76"/>
      <c r="E36" s="76"/>
      <c r="F36" s="28" t="s">
        <v>8</v>
      </c>
      <c r="G36" s="2">
        <f t="shared" si="10"/>
        <v>177580</v>
      </c>
      <c r="H36" s="1">
        <v>6280</v>
      </c>
      <c r="I36" s="1">
        <v>27300</v>
      </c>
      <c r="J36" s="1">
        <v>36000</v>
      </c>
      <c r="K36" s="1">
        <v>36000</v>
      </c>
      <c r="L36" s="1">
        <v>36000</v>
      </c>
      <c r="M36" s="1">
        <v>36000</v>
      </c>
      <c r="N36" s="1"/>
      <c r="O36" s="1"/>
      <c r="P36" s="1"/>
      <c r="Q36" s="1"/>
      <c r="R36" s="74"/>
      <c r="S36" s="78"/>
      <c r="T36" s="78"/>
      <c r="U36" s="78"/>
      <c r="V36" s="78"/>
      <c r="W36" s="78"/>
      <c r="X36" s="78"/>
      <c r="Y36" s="78"/>
      <c r="Z36" s="78"/>
      <c r="AA36" s="78"/>
      <c r="AB36" s="74"/>
      <c r="AC36" s="74"/>
      <c r="AD36" s="74"/>
    </row>
    <row r="37" spans="1:30" ht="20.25" customHeight="1">
      <c r="A37" s="78"/>
      <c r="B37" s="74"/>
      <c r="C37" s="76"/>
      <c r="D37" s="76"/>
      <c r="E37" s="76"/>
      <c r="F37" s="28" t="s">
        <v>23</v>
      </c>
      <c r="G37" s="2">
        <f t="shared" si="10"/>
        <v>0</v>
      </c>
      <c r="H37" s="1">
        <v>0</v>
      </c>
      <c r="I37" s="1">
        <v>0</v>
      </c>
      <c r="J37" s="1">
        <v>0</v>
      </c>
      <c r="K37" s="1">
        <v>0</v>
      </c>
      <c r="L37" s="1">
        <v>0</v>
      </c>
      <c r="M37" s="1">
        <v>0</v>
      </c>
      <c r="N37" s="1"/>
      <c r="O37" s="1"/>
      <c r="P37" s="1"/>
      <c r="Q37" s="1"/>
      <c r="R37" s="74"/>
      <c r="S37" s="78"/>
      <c r="T37" s="78"/>
      <c r="U37" s="78"/>
      <c r="V37" s="78"/>
      <c r="W37" s="78"/>
      <c r="X37" s="78"/>
      <c r="Y37" s="78"/>
      <c r="Z37" s="78"/>
      <c r="AA37" s="78"/>
      <c r="AB37" s="74"/>
      <c r="AC37" s="74"/>
      <c r="AD37" s="74"/>
    </row>
    <row r="38" spans="1:30" ht="24.75" customHeight="1">
      <c r="A38" s="79"/>
      <c r="B38" s="75"/>
      <c r="C38" s="76"/>
      <c r="D38" s="76"/>
      <c r="E38" s="76"/>
      <c r="F38" s="28" t="s">
        <v>31</v>
      </c>
      <c r="G38" s="2">
        <f t="shared" si="10"/>
        <v>0</v>
      </c>
      <c r="H38" s="1">
        <v>0</v>
      </c>
      <c r="I38" s="1">
        <v>0</v>
      </c>
      <c r="J38" s="1">
        <v>0</v>
      </c>
      <c r="K38" s="1">
        <v>0</v>
      </c>
      <c r="L38" s="1">
        <v>0</v>
      </c>
      <c r="M38" s="1">
        <v>0</v>
      </c>
      <c r="N38" s="1"/>
      <c r="O38" s="1"/>
      <c r="P38" s="1"/>
      <c r="Q38" s="1"/>
      <c r="R38" s="75"/>
      <c r="S38" s="79"/>
      <c r="T38" s="79"/>
      <c r="U38" s="79"/>
      <c r="V38" s="79"/>
      <c r="W38" s="79"/>
      <c r="X38" s="79"/>
      <c r="Y38" s="79"/>
      <c r="Z38" s="79"/>
      <c r="AA38" s="79"/>
      <c r="AB38" s="75"/>
      <c r="AC38" s="75"/>
      <c r="AD38" s="75"/>
    </row>
    <row r="39" spans="1:30">
      <c r="A39" s="77" t="s">
        <v>40</v>
      </c>
      <c r="B39" s="73" t="s">
        <v>87</v>
      </c>
      <c r="C39" s="73">
        <v>2022</v>
      </c>
      <c r="D39" s="76">
        <v>2026</v>
      </c>
      <c r="E39" s="76" t="s">
        <v>32</v>
      </c>
      <c r="F39" s="28" t="s">
        <v>6</v>
      </c>
      <c r="G39" s="2">
        <f t="shared" si="10"/>
        <v>773986.88</v>
      </c>
      <c r="H39" s="2">
        <f>H40</f>
        <v>135834.85</v>
      </c>
      <c r="I39" s="2">
        <f t="shared" ref="I39:M39" si="14">I40</f>
        <v>146248.03</v>
      </c>
      <c r="J39" s="2">
        <f t="shared" si="14"/>
        <v>163968</v>
      </c>
      <c r="K39" s="2">
        <f t="shared" si="14"/>
        <v>163968</v>
      </c>
      <c r="L39" s="2">
        <f t="shared" si="14"/>
        <v>163968</v>
      </c>
      <c r="M39" s="2">
        <f t="shared" si="14"/>
        <v>0</v>
      </c>
      <c r="N39" s="2"/>
      <c r="O39" s="2"/>
      <c r="P39" s="2"/>
      <c r="Q39" s="2"/>
      <c r="R39" s="73" t="s">
        <v>160</v>
      </c>
      <c r="S39" s="77" t="s">
        <v>161</v>
      </c>
      <c r="T39" s="77">
        <f>U39+V39+W39+X39+Y39+Z39</f>
        <v>5</v>
      </c>
      <c r="U39" s="77">
        <v>1</v>
      </c>
      <c r="V39" s="77">
        <v>1</v>
      </c>
      <c r="W39" s="77">
        <v>1</v>
      </c>
      <c r="X39" s="77">
        <v>1</v>
      </c>
      <c r="Y39" s="77">
        <v>1</v>
      </c>
      <c r="Z39" s="77"/>
      <c r="AA39" s="77"/>
      <c r="AB39" s="77"/>
      <c r="AC39" s="77"/>
      <c r="AD39" s="77"/>
    </row>
    <row r="40" spans="1:30" ht="32.25" customHeight="1">
      <c r="A40" s="78"/>
      <c r="B40" s="74"/>
      <c r="C40" s="74"/>
      <c r="D40" s="76"/>
      <c r="E40" s="76"/>
      <c r="F40" s="28" t="s">
        <v>7</v>
      </c>
      <c r="G40" s="2">
        <f t="shared" si="10"/>
        <v>773986.88</v>
      </c>
      <c r="H40" s="2">
        <f>H41+H42</f>
        <v>135834.85</v>
      </c>
      <c r="I40" s="2">
        <f t="shared" ref="I40:M40" si="15">I41+I42</f>
        <v>146248.03</v>
      </c>
      <c r="J40" s="2">
        <f t="shared" si="15"/>
        <v>163968</v>
      </c>
      <c r="K40" s="2">
        <f t="shared" si="15"/>
        <v>163968</v>
      </c>
      <c r="L40" s="2">
        <f t="shared" si="15"/>
        <v>163968</v>
      </c>
      <c r="M40" s="2">
        <f t="shared" si="15"/>
        <v>0</v>
      </c>
      <c r="N40" s="2"/>
      <c r="O40" s="2"/>
      <c r="P40" s="2"/>
      <c r="Q40" s="2"/>
      <c r="R40" s="74"/>
      <c r="S40" s="78"/>
      <c r="T40" s="78"/>
      <c r="U40" s="78"/>
      <c r="V40" s="78"/>
      <c r="W40" s="78"/>
      <c r="X40" s="78"/>
      <c r="Y40" s="78"/>
      <c r="Z40" s="78"/>
      <c r="AA40" s="78"/>
      <c r="AB40" s="78"/>
      <c r="AC40" s="78"/>
      <c r="AD40" s="78"/>
    </row>
    <row r="41" spans="1:30" ht="33" customHeight="1">
      <c r="A41" s="78"/>
      <c r="B41" s="74"/>
      <c r="C41" s="74"/>
      <c r="D41" s="76"/>
      <c r="E41" s="76"/>
      <c r="F41" s="28" t="s">
        <v>8</v>
      </c>
      <c r="G41" s="2">
        <f t="shared" si="10"/>
        <v>773986.88</v>
      </c>
      <c r="H41" s="2">
        <v>135834.85</v>
      </c>
      <c r="I41" s="2">
        <v>146248.03</v>
      </c>
      <c r="J41" s="2">
        <v>163968</v>
      </c>
      <c r="K41" s="2">
        <v>163968</v>
      </c>
      <c r="L41" s="2">
        <v>163968</v>
      </c>
      <c r="M41" s="2">
        <v>0</v>
      </c>
      <c r="N41" s="2"/>
      <c r="O41" s="2"/>
      <c r="P41" s="2"/>
      <c r="Q41" s="2"/>
      <c r="R41" s="74"/>
      <c r="S41" s="78"/>
      <c r="T41" s="78"/>
      <c r="U41" s="78"/>
      <c r="V41" s="78"/>
      <c r="W41" s="78"/>
      <c r="X41" s="78"/>
      <c r="Y41" s="78"/>
      <c r="Z41" s="78"/>
      <c r="AA41" s="78"/>
      <c r="AB41" s="78"/>
      <c r="AC41" s="78"/>
      <c r="AD41" s="78"/>
    </row>
    <row r="42" spans="1:30" ht="20.25" customHeight="1">
      <c r="A42" s="78"/>
      <c r="B42" s="74"/>
      <c r="C42" s="74"/>
      <c r="D42" s="76"/>
      <c r="E42" s="76"/>
      <c r="F42" s="28" t="s">
        <v>23</v>
      </c>
      <c r="G42" s="2">
        <f t="shared" si="10"/>
        <v>0</v>
      </c>
      <c r="H42" s="2">
        <v>0</v>
      </c>
      <c r="I42" s="2">
        <v>0</v>
      </c>
      <c r="J42" s="2">
        <v>0</v>
      </c>
      <c r="K42" s="2">
        <v>0</v>
      </c>
      <c r="L42" s="2">
        <v>0</v>
      </c>
      <c r="M42" s="2">
        <v>0</v>
      </c>
      <c r="N42" s="2"/>
      <c r="O42" s="2"/>
      <c r="P42" s="2"/>
      <c r="Q42" s="2"/>
      <c r="R42" s="74"/>
      <c r="S42" s="78"/>
      <c r="T42" s="78"/>
      <c r="U42" s="78"/>
      <c r="V42" s="78"/>
      <c r="W42" s="78"/>
      <c r="X42" s="78"/>
      <c r="Y42" s="78"/>
      <c r="Z42" s="78"/>
      <c r="AA42" s="78"/>
      <c r="AB42" s="78"/>
      <c r="AC42" s="78"/>
      <c r="AD42" s="78"/>
    </row>
    <row r="43" spans="1:30" ht="24.75" customHeight="1">
      <c r="A43" s="79"/>
      <c r="B43" s="75"/>
      <c r="C43" s="75"/>
      <c r="D43" s="76"/>
      <c r="E43" s="76"/>
      <c r="F43" s="28" t="s">
        <v>31</v>
      </c>
      <c r="G43" s="2">
        <f t="shared" si="10"/>
        <v>0</v>
      </c>
      <c r="H43" s="2">
        <v>0</v>
      </c>
      <c r="I43" s="2">
        <v>0</v>
      </c>
      <c r="J43" s="2">
        <v>0</v>
      </c>
      <c r="K43" s="2">
        <v>0</v>
      </c>
      <c r="L43" s="2">
        <v>0</v>
      </c>
      <c r="M43" s="2">
        <v>0</v>
      </c>
      <c r="N43" s="2"/>
      <c r="O43" s="2"/>
      <c r="P43" s="2"/>
      <c r="Q43" s="2"/>
      <c r="R43" s="75"/>
      <c r="S43" s="79"/>
      <c r="T43" s="79"/>
      <c r="U43" s="79"/>
      <c r="V43" s="79"/>
      <c r="W43" s="79"/>
      <c r="X43" s="79"/>
      <c r="Y43" s="79"/>
      <c r="Z43" s="79"/>
      <c r="AA43" s="79"/>
      <c r="AB43" s="79"/>
      <c r="AC43" s="79"/>
      <c r="AD43" s="79"/>
    </row>
    <row r="44" spans="1:30" ht="18" customHeight="1">
      <c r="A44" s="86" t="s">
        <v>142</v>
      </c>
      <c r="B44" s="87"/>
      <c r="C44" s="87"/>
      <c r="D44" s="87"/>
      <c r="E44" s="87"/>
      <c r="F44" s="87"/>
      <c r="G44" s="87"/>
      <c r="H44" s="87"/>
      <c r="I44" s="87"/>
      <c r="J44" s="87"/>
      <c r="K44" s="87"/>
      <c r="L44" s="87"/>
      <c r="M44" s="87"/>
      <c r="N44" s="87"/>
      <c r="O44" s="87"/>
      <c r="P44" s="87"/>
      <c r="Q44" s="87"/>
      <c r="R44" s="87"/>
      <c r="S44" s="87"/>
      <c r="T44" s="87"/>
      <c r="U44" s="87"/>
      <c r="V44" s="87"/>
      <c r="W44" s="87"/>
      <c r="X44" s="87"/>
      <c r="Y44" s="87"/>
      <c r="Z44" s="88"/>
      <c r="AA44" s="18"/>
      <c r="AB44" s="18"/>
      <c r="AC44" s="18"/>
      <c r="AD44" s="18"/>
    </row>
    <row r="45" spans="1:30">
      <c r="A45" s="80" t="s">
        <v>15</v>
      </c>
      <c r="B45" s="76" t="s">
        <v>33</v>
      </c>
      <c r="C45" s="73">
        <v>2022</v>
      </c>
      <c r="D45" s="73">
        <v>2027</v>
      </c>
      <c r="E45" s="76" t="s">
        <v>32</v>
      </c>
      <c r="F45" s="28" t="s">
        <v>6</v>
      </c>
      <c r="G45" s="2">
        <f>H45+I45+J45+K45+L45+M45</f>
        <v>6759984.6799999997</v>
      </c>
      <c r="H45" s="2">
        <f>H46</f>
        <v>1437713.4</v>
      </c>
      <c r="I45" s="2">
        <f>I46</f>
        <v>1699761.37</v>
      </c>
      <c r="J45" s="2">
        <f t="shared" ref="J45:M45" si="16">J46</f>
        <v>1374090.1500000001</v>
      </c>
      <c r="K45" s="2">
        <f t="shared" si="16"/>
        <v>894165.88</v>
      </c>
      <c r="L45" s="2">
        <f t="shared" si="16"/>
        <v>894165.88</v>
      </c>
      <c r="M45" s="2">
        <f t="shared" si="16"/>
        <v>460088</v>
      </c>
      <c r="N45" s="2"/>
      <c r="O45" s="2"/>
      <c r="P45" s="2"/>
      <c r="Q45" s="2"/>
      <c r="R45" s="76" t="s">
        <v>14</v>
      </c>
      <c r="S45" s="76" t="s">
        <v>14</v>
      </c>
      <c r="T45" s="76" t="s">
        <v>14</v>
      </c>
      <c r="U45" s="76" t="s">
        <v>14</v>
      </c>
      <c r="V45" s="76" t="s">
        <v>14</v>
      </c>
      <c r="W45" s="76" t="s">
        <v>14</v>
      </c>
      <c r="X45" s="76" t="s">
        <v>14</v>
      </c>
      <c r="Y45" s="76" t="s">
        <v>14</v>
      </c>
      <c r="Z45" s="76" t="s">
        <v>14</v>
      </c>
      <c r="AA45" s="18"/>
      <c r="AB45" s="18"/>
      <c r="AC45" s="18"/>
      <c r="AD45" s="18"/>
    </row>
    <row r="46" spans="1:30" ht="32.25" customHeight="1">
      <c r="A46" s="80"/>
      <c r="B46" s="76"/>
      <c r="C46" s="74"/>
      <c r="D46" s="74"/>
      <c r="E46" s="76"/>
      <c r="F46" s="28" t="s">
        <v>7</v>
      </c>
      <c r="G46" s="2">
        <f t="shared" ref="G46:G89" si="17">H46+I46+J46+K46+L46+M46</f>
        <v>6759984.6799999997</v>
      </c>
      <c r="H46" s="2">
        <f>H47+H48</f>
        <v>1437713.4</v>
      </c>
      <c r="I46" s="2">
        <f>I47+I48</f>
        <v>1699761.37</v>
      </c>
      <c r="J46" s="2">
        <f t="shared" ref="J46:M46" si="18">J47+J48</f>
        <v>1374090.1500000001</v>
      </c>
      <c r="K46" s="2">
        <f t="shared" si="18"/>
        <v>894165.88</v>
      </c>
      <c r="L46" s="2">
        <f t="shared" si="18"/>
        <v>894165.88</v>
      </c>
      <c r="M46" s="2">
        <f t="shared" si="18"/>
        <v>460088</v>
      </c>
      <c r="N46" s="2"/>
      <c r="O46" s="2"/>
      <c r="P46" s="2"/>
      <c r="Q46" s="2"/>
      <c r="R46" s="76"/>
      <c r="S46" s="76"/>
      <c r="T46" s="76"/>
      <c r="U46" s="76"/>
      <c r="V46" s="76"/>
      <c r="W46" s="76"/>
      <c r="X46" s="76"/>
      <c r="Y46" s="76"/>
      <c r="Z46" s="76"/>
      <c r="AA46" s="18"/>
      <c r="AB46" s="18"/>
      <c r="AC46" s="18"/>
      <c r="AD46" s="18"/>
    </row>
    <row r="47" spans="1:30" ht="33" customHeight="1">
      <c r="A47" s="80"/>
      <c r="B47" s="76"/>
      <c r="C47" s="74"/>
      <c r="D47" s="74"/>
      <c r="E47" s="76"/>
      <c r="F47" s="28" t="s">
        <v>8</v>
      </c>
      <c r="G47" s="2">
        <f t="shared" si="17"/>
        <v>6069284.5099999998</v>
      </c>
      <c r="H47" s="2">
        <f>H52+H57+H62+H67+H72+H77+H87+H92</f>
        <v>1145949.48</v>
      </c>
      <c r="I47" s="2">
        <f>I52+I57+I62+I67+I72+I77+I87+I92</f>
        <v>1499604.87</v>
      </c>
      <c r="J47" s="2">
        <f>J52+J57+J62+J67+J72+J77+J87+J92</f>
        <v>1175310.4000000001</v>
      </c>
      <c r="K47" s="2">
        <f>K52+K57+K62+K67+K72+K77+K92</f>
        <v>894165.88</v>
      </c>
      <c r="L47" s="2">
        <f t="shared" ref="I47:M49" si="19">L52+L57+L62+L67+L72+L77</f>
        <v>894165.88</v>
      </c>
      <c r="M47" s="2">
        <f t="shared" si="19"/>
        <v>460088</v>
      </c>
      <c r="N47" s="2"/>
      <c r="O47" s="2"/>
      <c r="P47" s="2"/>
      <c r="Q47" s="2"/>
      <c r="R47" s="76"/>
      <c r="S47" s="76"/>
      <c r="T47" s="76"/>
      <c r="U47" s="76"/>
      <c r="V47" s="76"/>
      <c r="W47" s="76"/>
      <c r="X47" s="76"/>
      <c r="Y47" s="76"/>
      <c r="Z47" s="76"/>
      <c r="AA47" s="18"/>
      <c r="AB47" s="18"/>
      <c r="AC47" s="18"/>
      <c r="AD47" s="18"/>
    </row>
    <row r="48" spans="1:30" ht="20.25" customHeight="1">
      <c r="A48" s="80"/>
      <c r="B48" s="76"/>
      <c r="C48" s="74"/>
      <c r="D48" s="74"/>
      <c r="E48" s="76"/>
      <c r="F48" s="28" t="s">
        <v>69</v>
      </c>
      <c r="G48" s="2">
        <f t="shared" si="17"/>
        <v>690700.17</v>
      </c>
      <c r="H48" s="2">
        <f>H53+H58+H63+H68+H73+H78+H83+H93</f>
        <v>291763.92000000004</v>
      </c>
      <c r="I48" s="2">
        <f>I53+I58+I63+I68+I73+I78+I83+I88+I93</f>
        <v>200156.5</v>
      </c>
      <c r="J48" s="2">
        <f>J53+J58+J63+J68+J73+J78+J83+J88+J93</f>
        <v>198779.75</v>
      </c>
      <c r="K48" s="2">
        <f t="shared" si="19"/>
        <v>0</v>
      </c>
      <c r="L48" s="2">
        <f t="shared" si="19"/>
        <v>0</v>
      </c>
      <c r="M48" s="2">
        <f t="shared" si="19"/>
        <v>0</v>
      </c>
      <c r="N48" s="2"/>
      <c r="O48" s="2"/>
      <c r="P48" s="2"/>
      <c r="Q48" s="2"/>
      <c r="R48" s="76"/>
      <c r="S48" s="76"/>
      <c r="T48" s="76"/>
      <c r="U48" s="76"/>
      <c r="V48" s="76"/>
      <c r="W48" s="76"/>
      <c r="X48" s="76"/>
      <c r="Y48" s="76"/>
      <c r="Z48" s="76"/>
      <c r="AA48" s="18"/>
      <c r="AB48" s="18"/>
      <c r="AC48" s="18"/>
      <c r="AD48" s="18"/>
    </row>
    <row r="49" spans="1:30" ht="24.75" customHeight="1">
      <c r="A49" s="80"/>
      <c r="B49" s="76"/>
      <c r="C49" s="75"/>
      <c r="D49" s="75"/>
      <c r="E49" s="76"/>
      <c r="F49" s="28" t="s">
        <v>31</v>
      </c>
      <c r="G49" s="2">
        <f t="shared" si="17"/>
        <v>0</v>
      </c>
      <c r="H49" s="2">
        <f>H54+H59+H64+H69+H74+H79</f>
        <v>0</v>
      </c>
      <c r="I49" s="2">
        <f t="shared" si="19"/>
        <v>0</v>
      </c>
      <c r="J49" s="2">
        <f t="shared" si="19"/>
        <v>0</v>
      </c>
      <c r="K49" s="2">
        <f t="shared" si="19"/>
        <v>0</v>
      </c>
      <c r="L49" s="2">
        <f t="shared" si="19"/>
        <v>0</v>
      </c>
      <c r="M49" s="2">
        <f t="shared" si="19"/>
        <v>0</v>
      </c>
      <c r="N49" s="2"/>
      <c r="O49" s="2"/>
      <c r="P49" s="2"/>
      <c r="Q49" s="2"/>
      <c r="R49" s="76"/>
      <c r="S49" s="76"/>
      <c r="T49" s="76"/>
      <c r="U49" s="76"/>
      <c r="V49" s="76"/>
      <c r="W49" s="76"/>
      <c r="X49" s="76"/>
      <c r="Y49" s="76"/>
      <c r="Z49" s="76"/>
      <c r="AA49" s="18"/>
      <c r="AB49" s="18"/>
      <c r="AC49" s="18"/>
      <c r="AD49" s="18"/>
    </row>
    <row r="50" spans="1:30">
      <c r="A50" s="96" t="s">
        <v>41</v>
      </c>
      <c r="B50" s="73" t="s">
        <v>27</v>
      </c>
      <c r="C50" s="73">
        <v>2022</v>
      </c>
      <c r="D50" s="73">
        <v>2027</v>
      </c>
      <c r="E50" s="76" t="s">
        <v>32</v>
      </c>
      <c r="F50" s="28" t="s">
        <v>6</v>
      </c>
      <c r="G50" s="2">
        <f t="shared" si="17"/>
        <v>3410867.49</v>
      </c>
      <c r="H50" s="2">
        <f>H51</f>
        <v>863197.4</v>
      </c>
      <c r="I50" s="2">
        <f t="shared" ref="I50:M50" si="20">I51</f>
        <v>850029.66</v>
      </c>
      <c r="J50" s="2">
        <f t="shared" si="20"/>
        <v>662140.43000000005</v>
      </c>
      <c r="K50" s="2">
        <f t="shared" si="20"/>
        <v>360250</v>
      </c>
      <c r="L50" s="2">
        <f t="shared" si="20"/>
        <v>360250</v>
      </c>
      <c r="M50" s="2">
        <f t="shared" si="20"/>
        <v>315000</v>
      </c>
      <c r="N50" s="2"/>
      <c r="O50" s="2"/>
      <c r="P50" s="2"/>
      <c r="Q50" s="2"/>
      <c r="R50" s="73" t="s">
        <v>162</v>
      </c>
      <c r="S50" s="77" t="s">
        <v>156</v>
      </c>
      <c r="T50" s="77">
        <v>100</v>
      </c>
      <c r="U50" s="77">
        <v>100</v>
      </c>
      <c r="V50" s="77">
        <v>100</v>
      </c>
      <c r="W50" s="77">
        <v>100</v>
      </c>
      <c r="X50" s="77">
        <v>100</v>
      </c>
      <c r="Y50" s="77">
        <v>100</v>
      </c>
      <c r="Z50" s="77">
        <v>100</v>
      </c>
      <c r="AA50" s="77"/>
      <c r="AB50" s="77"/>
      <c r="AC50" s="77"/>
      <c r="AD50" s="77"/>
    </row>
    <row r="51" spans="1:30" ht="32.25" customHeight="1">
      <c r="A51" s="97"/>
      <c r="B51" s="74"/>
      <c r="C51" s="74"/>
      <c r="D51" s="74"/>
      <c r="E51" s="76"/>
      <c r="F51" s="28" t="s">
        <v>7</v>
      </c>
      <c r="G51" s="2">
        <f t="shared" si="17"/>
        <v>3410867.49</v>
      </c>
      <c r="H51" s="2">
        <f>H52+H53</f>
        <v>863197.4</v>
      </c>
      <c r="I51" s="2">
        <f t="shared" ref="I51:M51" si="21">I52+I53</f>
        <v>850029.66</v>
      </c>
      <c r="J51" s="2">
        <f t="shared" si="21"/>
        <v>662140.43000000005</v>
      </c>
      <c r="K51" s="2">
        <f t="shared" si="21"/>
        <v>360250</v>
      </c>
      <c r="L51" s="2">
        <f t="shared" si="21"/>
        <v>360250</v>
      </c>
      <c r="M51" s="2">
        <f t="shared" si="21"/>
        <v>315000</v>
      </c>
      <c r="N51" s="2"/>
      <c r="O51" s="2"/>
      <c r="P51" s="2"/>
      <c r="Q51" s="2"/>
      <c r="R51" s="74"/>
      <c r="S51" s="78"/>
      <c r="T51" s="78"/>
      <c r="U51" s="78"/>
      <c r="V51" s="78"/>
      <c r="W51" s="78"/>
      <c r="X51" s="78"/>
      <c r="Y51" s="78"/>
      <c r="Z51" s="78"/>
      <c r="AA51" s="78"/>
      <c r="AB51" s="78"/>
      <c r="AC51" s="78"/>
      <c r="AD51" s="78"/>
    </row>
    <row r="52" spans="1:30" ht="33" customHeight="1">
      <c r="A52" s="97"/>
      <c r="B52" s="74"/>
      <c r="C52" s="74"/>
      <c r="D52" s="74"/>
      <c r="E52" s="76"/>
      <c r="F52" s="28" t="s">
        <v>8</v>
      </c>
      <c r="G52" s="2">
        <f t="shared" si="17"/>
        <v>3410867.49</v>
      </c>
      <c r="H52" s="2">
        <v>863197.4</v>
      </c>
      <c r="I52" s="2">
        <v>850029.66</v>
      </c>
      <c r="J52" s="2">
        <v>662140.43000000005</v>
      </c>
      <c r="K52" s="2">
        <v>360250</v>
      </c>
      <c r="L52" s="2">
        <v>360250</v>
      </c>
      <c r="M52" s="2">
        <v>315000</v>
      </c>
      <c r="N52" s="2"/>
      <c r="O52" s="2"/>
      <c r="P52" s="2"/>
      <c r="Q52" s="2"/>
      <c r="R52" s="74"/>
      <c r="S52" s="78"/>
      <c r="T52" s="78"/>
      <c r="U52" s="78"/>
      <c r="V52" s="78"/>
      <c r="W52" s="78"/>
      <c r="X52" s="78"/>
      <c r="Y52" s="78"/>
      <c r="Z52" s="78"/>
      <c r="AA52" s="78"/>
      <c r="AB52" s="78"/>
      <c r="AC52" s="78"/>
      <c r="AD52" s="78"/>
    </row>
    <row r="53" spans="1:30" ht="20.25" customHeight="1">
      <c r="A53" s="97"/>
      <c r="B53" s="74"/>
      <c r="C53" s="74"/>
      <c r="D53" s="74"/>
      <c r="E53" s="76"/>
      <c r="F53" s="28" t="s">
        <v>23</v>
      </c>
      <c r="G53" s="2">
        <f t="shared" si="17"/>
        <v>0</v>
      </c>
      <c r="H53" s="2">
        <v>0</v>
      </c>
      <c r="I53" s="2">
        <v>0</v>
      </c>
      <c r="J53" s="2">
        <v>0</v>
      </c>
      <c r="K53" s="2">
        <v>0</v>
      </c>
      <c r="L53" s="2">
        <v>0</v>
      </c>
      <c r="M53" s="2">
        <v>0</v>
      </c>
      <c r="N53" s="2"/>
      <c r="O53" s="2"/>
      <c r="P53" s="2"/>
      <c r="Q53" s="2"/>
      <c r="R53" s="74"/>
      <c r="S53" s="78"/>
      <c r="T53" s="78"/>
      <c r="U53" s="78"/>
      <c r="V53" s="78"/>
      <c r="W53" s="78"/>
      <c r="X53" s="78"/>
      <c r="Y53" s="78"/>
      <c r="Z53" s="78"/>
      <c r="AA53" s="78"/>
      <c r="AB53" s="78"/>
      <c r="AC53" s="78"/>
      <c r="AD53" s="78"/>
    </row>
    <row r="54" spans="1:30" ht="24.75" customHeight="1">
      <c r="A54" s="98"/>
      <c r="B54" s="75"/>
      <c r="C54" s="75"/>
      <c r="D54" s="75"/>
      <c r="E54" s="76"/>
      <c r="F54" s="28" t="s">
        <v>31</v>
      </c>
      <c r="G54" s="2">
        <f t="shared" si="17"/>
        <v>0</v>
      </c>
      <c r="H54" s="2">
        <v>0</v>
      </c>
      <c r="I54" s="2">
        <v>0</v>
      </c>
      <c r="J54" s="2">
        <v>0</v>
      </c>
      <c r="K54" s="2">
        <v>0</v>
      </c>
      <c r="L54" s="2">
        <v>0</v>
      </c>
      <c r="M54" s="2">
        <v>0</v>
      </c>
      <c r="N54" s="2"/>
      <c r="O54" s="2"/>
      <c r="P54" s="2"/>
      <c r="Q54" s="2"/>
      <c r="R54" s="75"/>
      <c r="S54" s="79"/>
      <c r="T54" s="79"/>
      <c r="U54" s="79"/>
      <c r="V54" s="79"/>
      <c r="W54" s="79"/>
      <c r="X54" s="79"/>
      <c r="Y54" s="79"/>
      <c r="Z54" s="79"/>
      <c r="AA54" s="79"/>
      <c r="AB54" s="79"/>
      <c r="AC54" s="79"/>
      <c r="AD54" s="79"/>
    </row>
    <row r="55" spans="1:30">
      <c r="A55" s="96" t="s">
        <v>42</v>
      </c>
      <c r="B55" s="73" t="s">
        <v>94</v>
      </c>
      <c r="C55" s="73">
        <v>2022</v>
      </c>
      <c r="D55" s="73">
        <v>2027</v>
      </c>
      <c r="E55" s="76" t="s">
        <v>32</v>
      </c>
      <c r="F55" s="28" t="s">
        <v>6</v>
      </c>
      <c r="G55" s="2">
        <f t="shared" si="17"/>
        <v>386500</v>
      </c>
      <c r="H55" s="2">
        <f>H56</f>
        <v>62500</v>
      </c>
      <c r="I55" s="2">
        <f t="shared" ref="I55:M55" si="22">I56</f>
        <v>66000</v>
      </c>
      <c r="J55" s="2">
        <f t="shared" si="22"/>
        <v>66000</v>
      </c>
      <c r="K55" s="2">
        <f t="shared" si="22"/>
        <v>66000</v>
      </c>
      <c r="L55" s="2">
        <f t="shared" si="22"/>
        <v>66000</v>
      </c>
      <c r="M55" s="2">
        <f t="shared" si="22"/>
        <v>60000</v>
      </c>
      <c r="N55" s="2"/>
      <c r="O55" s="2"/>
      <c r="P55" s="2"/>
      <c r="Q55" s="2"/>
      <c r="R55" s="73" t="s">
        <v>163</v>
      </c>
      <c r="S55" s="77" t="s">
        <v>159</v>
      </c>
      <c r="T55" s="77">
        <f>SUM(U55:Z59)</f>
        <v>64</v>
      </c>
      <c r="U55" s="77">
        <v>11</v>
      </c>
      <c r="V55" s="77">
        <v>11</v>
      </c>
      <c r="W55" s="77">
        <v>11</v>
      </c>
      <c r="X55" s="77">
        <v>11</v>
      </c>
      <c r="Y55" s="77">
        <v>10</v>
      </c>
      <c r="Z55" s="77">
        <v>10</v>
      </c>
      <c r="AA55" s="77"/>
      <c r="AB55" s="77"/>
      <c r="AC55" s="77"/>
      <c r="AD55" s="77"/>
    </row>
    <row r="56" spans="1:30" ht="32.25" customHeight="1">
      <c r="A56" s="97"/>
      <c r="B56" s="74"/>
      <c r="C56" s="74"/>
      <c r="D56" s="74"/>
      <c r="E56" s="76"/>
      <c r="F56" s="28" t="s">
        <v>7</v>
      </c>
      <c r="G56" s="2">
        <f t="shared" si="17"/>
        <v>386500</v>
      </c>
      <c r="H56" s="2">
        <f>H57+H58</f>
        <v>62500</v>
      </c>
      <c r="I56" s="2">
        <f t="shared" ref="I56:M56" si="23">I57+I58</f>
        <v>66000</v>
      </c>
      <c r="J56" s="2">
        <f t="shared" si="23"/>
        <v>66000</v>
      </c>
      <c r="K56" s="2">
        <f t="shared" si="23"/>
        <v>66000</v>
      </c>
      <c r="L56" s="2">
        <f t="shared" si="23"/>
        <v>66000</v>
      </c>
      <c r="M56" s="2">
        <f t="shared" si="23"/>
        <v>60000</v>
      </c>
      <c r="N56" s="2"/>
      <c r="O56" s="2"/>
      <c r="P56" s="2"/>
      <c r="Q56" s="2"/>
      <c r="R56" s="74"/>
      <c r="S56" s="78"/>
      <c r="T56" s="78"/>
      <c r="U56" s="78"/>
      <c r="V56" s="78"/>
      <c r="W56" s="78"/>
      <c r="X56" s="78"/>
      <c r="Y56" s="78"/>
      <c r="Z56" s="78"/>
      <c r="AA56" s="78"/>
      <c r="AB56" s="78"/>
      <c r="AC56" s="78"/>
      <c r="AD56" s="78"/>
    </row>
    <row r="57" spans="1:30" ht="33" customHeight="1">
      <c r="A57" s="97"/>
      <c r="B57" s="74"/>
      <c r="C57" s="74"/>
      <c r="D57" s="74"/>
      <c r="E57" s="76"/>
      <c r="F57" s="28" t="s">
        <v>8</v>
      </c>
      <c r="G57" s="2">
        <f t="shared" si="17"/>
        <v>386500</v>
      </c>
      <c r="H57" s="2">
        <v>62500</v>
      </c>
      <c r="I57" s="2">
        <v>66000</v>
      </c>
      <c r="J57" s="2">
        <v>66000</v>
      </c>
      <c r="K57" s="2">
        <v>66000</v>
      </c>
      <c r="L57" s="2">
        <v>66000</v>
      </c>
      <c r="M57" s="2">
        <v>60000</v>
      </c>
      <c r="N57" s="2"/>
      <c r="O57" s="2"/>
      <c r="P57" s="2"/>
      <c r="Q57" s="2"/>
      <c r="R57" s="74"/>
      <c r="S57" s="78"/>
      <c r="T57" s="78"/>
      <c r="U57" s="78"/>
      <c r="V57" s="78"/>
      <c r="W57" s="78"/>
      <c r="X57" s="78"/>
      <c r="Y57" s="78"/>
      <c r="Z57" s="78"/>
      <c r="AA57" s="78"/>
      <c r="AB57" s="78"/>
      <c r="AC57" s="78"/>
      <c r="AD57" s="78"/>
    </row>
    <row r="58" spans="1:30" ht="20.25" customHeight="1">
      <c r="A58" s="97"/>
      <c r="B58" s="74"/>
      <c r="C58" s="74"/>
      <c r="D58" s="74"/>
      <c r="E58" s="76"/>
      <c r="F58" s="28" t="s">
        <v>23</v>
      </c>
      <c r="G58" s="2">
        <f t="shared" si="17"/>
        <v>0</v>
      </c>
      <c r="H58" s="2">
        <v>0</v>
      </c>
      <c r="I58" s="2">
        <v>0</v>
      </c>
      <c r="J58" s="2">
        <v>0</v>
      </c>
      <c r="K58" s="2">
        <v>0</v>
      </c>
      <c r="L58" s="2">
        <v>0</v>
      </c>
      <c r="M58" s="2">
        <v>0</v>
      </c>
      <c r="N58" s="2"/>
      <c r="O58" s="2"/>
      <c r="P58" s="2"/>
      <c r="Q58" s="2"/>
      <c r="R58" s="74"/>
      <c r="S58" s="78"/>
      <c r="T58" s="78"/>
      <c r="U58" s="78"/>
      <c r="V58" s="78"/>
      <c r="W58" s="78"/>
      <c r="X58" s="78"/>
      <c r="Y58" s="78"/>
      <c r="Z58" s="78"/>
      <c r="AA58" s="78"/>
      <c r="AB58" s="78"/>
      <c r="AC58" s="78"/>
      <c r="AD58" s="78"/>
    </row>
    <row r="59" spans="1:30" ht="24.75" customHeight="1">
      <c r="A59" s="98"/>
      <c r="B59" s="75"/>
      <c r="C59" s="75"/>
      <c r="D59" s="75"/>
      <c r="E59" s="76"/>
      <c r="F59" s="28" t="s">
        <v>31</v>
      </c>
      <c r="G59" s="2">
        <f t="shared" si="17"/>
        <v>0</v>
      </c>
      <c r="H59" s="2">
        <v>0</v>
      </c>
      <c r="I59" s="2">
        <v>0</v>
      </c>
      <c r="J59" s="2">
        <v>0</v>
      </c>
      <c r="K59" s="2">
        <v>0</v>
      </c>
      <c r="L59" s="2">
        <v>0</v>
      </c>
      <c r="M59" s="2">
        <v>0</v>
      </c>
      <c r="N59" s="2"/>
      <c r="O59" s="2"/>
      <c r="P59" s="2"/>
      <c r="Q59" s="2"/>
      <c r="R59" s="75"/>
      <c r="S59" s="79"/>
      <c r="T59" s="79"/>
      <c r="U59" s="79"/>
      <c r="V59" s="79"/>
      <c r="W59" s="79"/>
      <c r="X59" s="79"/>
      <c r="Y59" s="79"/>
      <c r="Z59" s="79"/>
      <c r="AA59" s="79"/>
      <c r="AB59" s="79"/>
      <c r="AC59" s="79"/>
      <c r="AD59" s="79"/>
    </row>
    <row r="60" spans="1:30">
      <c r="A60" s="96" t="s">
        <v>77</v>
      </c>
      <c r="B60" s="73" t="s">
        <v>95</v>
      </c>
      <c r="C60" s="73">
        <v>2022</v>
      </c>
      <c r="D60" s="76">
        <v>2027</v>
      </c>
      <c r="E60" s="76" t="s">
        <v>32</v>
      </c>
      <c r="F60" s="28" t="s">
        <v>6</v>
      </c>
      <c r="G60" s="2">
        <f t="shared" si="17"/>
        <v>21600</v>
      </c>
      <c r="H60" s="2">
        <f>H61</f>
        <v>3600</v>
      </c>
      <c r="I60" s="2">
        <f t="shared" ref="I60:M60" si="24">I61</f>
        <v>3600</v>
      </c>
      <c r="J60" s="2">
        <f t="shared" si="24"/>
        <v>3600</v>
      </c>
      <c r="K60" s="2">
        <f t="shared" si="24"/>
        <v>3600</v>
      </c>
      <c r="L60" s="2">
        <f t="shared" si="24"/>
        <v>3600</v>
      </c>
      <c r="M60" s="2">
        <f t="shared" si="24"/>
        <v>3600</v>
      </c>
      <c r="N60" s="2"/>
      <c r="O60" s="2"/>
      <c r="P60" s="2"/>
      <c r="Q60" s="2"/>
      <c r="R60" s="73" t="s">
        <v>164</v>
      </c>
      <c r="S60" s="77" t="s">
        <v>159</v>
      </c>
      <c r="T60" s="77">
        <f>SUM(U60:Z64)</f>
        <v>6</v>
      </c>
      <c r="U60" s="77">
        <v>1</v>
      </c>
      <c r="V60" s="77">
        <v>1</v>
      </c>
      <c r="W60" s="77">
        <v>1</v>
      </c>
      <c r="X60" s="77">
        <v>1</v>
      </c>
      <c r="Y60" s="77">
        <v>1</v>
      </c>
      <c r="Z60" s="77">
        <v>1</v>
      </c>
      <c r="AA60" s="77"/>
      <c r="AB60" s="77"/>
      <c r="AC60" s="77"/>
      <c r="AD60" s="77"/>
    </row>
    <row r="61" spans="1:30" ht="32.25" customHeight="1">
      <c r="A61" s="97"/>
      <c r="B61" s="74"/>
      <c r="C61" s="74"/>
      <c r="D61" s="76"/>
      <c r="E61" s="76"/>
      <c r="F61" s="28" t="s">
        <v>7</v>
      </c>
      <c r="G61" s="2">
        <f t="shared" si="17"/>
        <v>21600</v>
      </c>
      <c r="H61" s="2">
        <f>H62+H63</f>
        <v>3600</v>
      </c>
      <c r="I61" s="2">
        <f t="shared" ref="I61:Q61" si="25">I62+I63</f>
        <v>3600</v>
      </c>
      <c r="J61" s="2">
        <f t="shared" si="25"/>
        <v>3600</v>
      </c>
      <c r="K61" s="2">
        <f t="shared" si="25"/>
        <v>3600</v>
      </c>
      <c r="L61" s="2">
        <f t="shared" si="25"/>
        <v>3600</v>
      </c>
      <c r="M61" s="2">
        <f t="shared" si="25"/>
        <v>3600</v>
      </c>
      <c r="N61" s="2">
        <f t="shared" si="25"/>
        <v>0</v>
      </c>
      <c r="O61" s="2">
        <f t="shared" si="25"/>
        <v>0</v>
      </c>
      <c r="P61" s="2">
        <f t="shared" si="25"/>
        <v>0</v>
      </c>
      <c r="Q61" s="2">
        <f t="shared" si="25"/>
        <v>0</v>
      </c>
      <c r="R61" s="74"/>
      <c r="S61" s="78"/>
      <c r="T61" s="78"/>
      <c r="U61" s="78"/>
      <c r="V61" s="78"/>
      <c r="W61" s="78"/>
      <c r="X61" s="78"/>
      <c r="Y61" s="78"/>
      <c r="Z61" s="78"/>
      <c r="AA61" s="78"/>
      <c r="AB61" s="78"/>
      <c r="AC61" s="78"/>
      <c r="AD61" s="78"/>
    </row>
    <row r="62" spans="1:30" ht="33" customHeight="1">
      <c r="A62" s="97"/>
      <c r="B62" s="74"/>
      <c r="C62" s="74"/>
      <c r="D62" s="76"/>
      <c r="E62" s="76"/>
      <c r="F62" s="28" t="s">
        <v>8</v>
      </c>
      <c r="G62" s="2">
        <f t="shared" si="17"/>
        <v>21600</v>
      </c>
      <c r="H62" s="2">
        <v>3600</v>
      </c>
      <c r="I62" s="2">
        <v>3600</v>
      </c>
      <c r="J62" s="2">
        <v>3600</v>
      </c>
      <c r="K62" s="2">
        <v>3600</v>
      </c>
      <c r="L62" s="2">
        <v>3600</v>
      </c>
      <c r="M62" s="2">
        <v>3600</v>
      </c>
      <c r="N62" s="2"/>
      <c r="O62" s="2"/>
      <c r="P62" s="2"/>
      <c r="Q62" s="2"/>
      <c r="R62" s="74"/>
      <c r="S62" s="78"/>
      <c r="T62" s="78"/>
      <c r="U62" s="78"/>
      <c r="V62" s="78"/>
      <c r="W62" s="78"/>
      <c r="X62" s="78"/>
      <c r="Y62" s="78"/>
      <c r="Z62" s="78"/>
      <c r="AA62" s="78"/>
      <c r="AB62" s="78"/>
      <c r="AC62" s="78"/>
      <c r="AD62" s="78"/>
    </row>
    <row r="63" spans="1:30" ht="20.25" customHeight="1">
      <c r="A63" s="97"/>
      <c r="B63" s="74"/>
      <c r="C63" s="74"/>
      <c r="D63" s="76"/>
      <c r="E63" s="76"/>
      <c r="F63" s="28" t="s">
        <v>23</v>
      </c>
      <c r="G63" s="2">
        <f t="shared" si="17"/>
        <v>0</v>
      </c>
      <c r="H63" s="2">
        <v>0</v>
      </c>
      <c r="I63" s="2">
        <v>0</v>
      </c>
      <c r="J63" s="2">
        <v>0</v>
      </c>
      <c r="K63" s="2">
        <v>0</v>
      </c>
      <c r="L63" s="2">
        <v>0</v>
      </c>
      <c r="M63" s="2">
        <v>0</v>
      </c>
      <c r="N63" s="2"/>
      <c r="O63" s="2"/>
      <c r="P63" s="2"/>
      <c r="Q63" s="2"/>
      <c r="R63" s="74"/>
      <c r="S63" s="78"/>
      <c r="T63" s="78"/>
      <c r="U63" s="78"/>
      <c r="V63" s="78"/>
      <c r="W63" s="78"/>
      <c r="X63" s="78"/>
      <c r="Y63" s="78"/>
      <c r="Z63" s="78"/>
      <c r="AA63" s="78"/>
      <c r="AB63" s="78"/>
      <c r="AC63" s="78"/>
      <c r="AD63" s="78"/>
    </row>
    <row r="64" spans="1:30" ht="24.75" customHeight="1">
      <c r="A64" s="98"/>
      <c r="B64" s="75"/>
      <c r="C64" s="75"/>
      <c r="D64" s="76"/>
      <c r="E64" s="76"/>
      <c r="F64" s="28" t="s">
        <v>31</v>
      </c>
      <c r="G64" s="2">
        <f t="shared" si="17"/>
        <v>0</v>
      </c>
      <c r="H64" s="2">
        <v>0</v>
      </c>
      <c r="I64" s="2">
        <v>0</v>
      </c>
      <c r="J64" s="2">
        <v>0</v>
      </c>
      <c r="K64" s="2">
        <v>0</v>
      </c>
      <c r="L64" s="2">
        <v>0</v>
      </c>
      <c r="M64" s="2">
        <v>0</v>
      </c>
      <c r="N64" s="2"/>
      <c r="O64" s="2"/>
      <c r="P64" s="2"/>
      <c r="Q64" s="2"/>
      <c r="R64" s="75"/>
      <c r="S64" s="79"/>
      <c r="T64" s="79"/>
      <c r="U64" s="79"/>
      <c r="V64" s="79"/>
      <c r="W64" s="79"/>
      <c r="X64" s="79"/>
      <c r="Y64" s="79"/>
      <c r="Z64" s="79"/>
      <c r="AA64" s="79"/>
      <c r="AB64" s="79"/>
      <c r="AC64" s="79"/>
      <c r="AD64" s="79"/>
    </row>
    <row r="65" spans="1:30">
      <c r="A65" s="96" t="s">
        <v>90</v>
      </c>
      <c r="B65" s="73" t="s">
        <v>135</v>
      </c>
      <c r="C65" s="73">
        <v>2022</v>
      </c>
      <c r="D65" s="76">
        <v>2027</v>
      </c>
      <c r="E65" s="76" t="s">
        <v>32</v>
      </c>
      <c r="F65" s="28" t="s">
        <v>6</v>
      </c>
      <c r="G65" s="2">
        <f t="shared" si="17"/>
        <v>1899153.3699999996</v>
      </c>
      <c r="H65" s="2">
        <f>H66</f>
        <v>115817.81</v>
      </c>
      <c r="I65" s="2">
        <f t="shared" ref="I65:M65" si="26">I66</f>
        <v>464315.88</v>
      </c>
      <c r="J65" s="2">
        <f t="shared" si="26"/>
        <v>328899.92</v>
      </c>
      <c r="K65" s="2">
        <f t="shared" si="26"/>
        <v>464315.88</v>
      </c>
      <c r="L65" s="2">
        <f t="shared" si="26"/>
        <v>464315.88</v>
      </c>
      <c r="M65" s="2">
        <f t="shared" si="26"/>
        <v>61488</v>
      </c>
      <c r="N65" s="2"/>
      <c r="O65" s="2"/>
      <c r="P65" s="2"/>
      <c r="Q65" s="2"/>
      <c r="R65" s="73" t="s">
        <v>194</v>
      </c>
      <c r="S65" s="77" t="s">
        <v>159</v>
      </c>
      <c r="T65" s="77">
        <f>SUM(U65:Z69)</f>
        <v>20</v>
      </c>
      <c r="U65" s="77">
        <v>3</v>
      </c>
      <c r="V65" s="77">
        <v>4</v>
      </c>
      <c r="W65" s="77">
        <v>3</v>
      </c>
      <c r="X65" s="77">
        <v>4</v>
      </c>
      <c r="Y65" s="77">
        <v>4</v>
      </c>
      <c r="Z65" s="77">
        <v>2</v>
      </c>
      <c r="AA65" s="77"/>
      <c r="AB65" s="77"/>
      <c r="AC65" s="77"/>
      <c r="AD65" s="77"/>
    </row>
    <row r="66" spans="1:30" ht="32.25" customHeight="1">
      <c r="A66" s="97"/>
      <c r="B66" s="74"/>
      <c r="C66" s="74"/>
      <c r="D66" s="76"/>
      <c r="E66" s="76"/>
      <c r="F66" s="28" t="s">
        <v>7</v>
      </c>
      <c r="G66" s="2">
        <f t="shared" si="17"/>
        <v>1899153.3699999996</v>
      </c>
      <c r="H66" s="2">
        <f>H67+H68</f>
        <v>115817.81</v>
      </c>
      <c r="I66" s="2">
        <f t="shared" ref="I66:M66" si="27">I67+I68</f>
        <v>464315.88</v>
      </c>
      <c r="J66" s="2">
        <f t="shared" si="27"/>
        <v>328899.92</v>
      </c>
      <c r="K66" s="2">
        <f t="shared" si="27"/>
        <v>464315.88</v>
      </c>
      <c r="L66" s="2">
        <f t="shared" si="27"/>
        <v>464315.88</v>
      </c>
      <c r="M66" s="2">
        <f t="shared" si="27"/>
        <v>61488</v>
      </c>
      <c r="N66" s="2"/>
      <c r="O66" s="2"/>
      <c r="P66" s="2"/>
      <c r="Q66" s="2"/>
      <c r="R66" s="74"/>
      <c r="S66" s="78"/>
      <c r="T66" s="78"/>
      <c r="U66" s="78"/>
      <c r="V66" s="78"/>
      <c r="W66" s="78"/>
      <c r="X66" s="78"/>
      <c r="Y66" s="78"/>
      <c r="Z66" s="78"/>
      <c r="AA66" s="78"/>
      <c r="AB66" s="78"/>
      <c r="AC66" s="78"/>
      <c r="AD66" s="78"/>
    </row>
    <row r="67" spans="1:30" ht="33" customHeight="1">
      <c r="A67" s="97"/>
      <c r="B67" s="74"/>
      <c r="C67" s="74"/>
      <c r="D67" s="76"/>
      <c r="E67" s="76"/>
      <c r="F67" s="28" t="s">
        <v>8</v>
      </c>
      <c r="G67" s="2">
        <f t="shared" si="17"/>
        <v>1899153.3699999996</v>
      </c>
      <c r="H67" s="2">
        <v>115817.81</v>
      </c>
      <c r="I67" s="2">
        <v>464315.88</v>
      </c>
      <c r="J67" s="2">
        <v>328899.92</v>
      </c>
      <c r="K67" s="2">
        <v>464315.88</v>
      </c>
      <c r="L67" s="2">
        <v>464315.88</v>
      </c>
      <c r="M67" s="2">
        <v>61488</v>
      </c>
      <c r="N67" s="2"/>
      <c r="O67" s="2"/>
      <c r="P67" s="2"/>
      <c r="Q67" s="2"/>
      <c r="R67" s="74"/>
      <c r="S67" s="78"/>
      <c r="T67" s="78"/>
      <c r="U67" s="78"/>
      <c r="V67" s="78"/>
      <c r="W67" s="78"/>
      <c r="X67" s="78"/>
      <c r="Y67" s="78"/>
      <c r="Z67" s="78"/>
      <c r="AA67" s="78"/>
      <c r="AB67" s="78"/>
      <c r="AC67" s="78"/>
      <c r="AD67" s="78"/>
    </row>
    <row r="68" spans="1:30" ht="20.25" customHeight="1">
      <c r="A68" s="97"/>
      <c r="B68" s="74"/>
      <c r="C68" s="74"/>
      <c r="D68" s="76"/>
      <c r="E68" s="76"/>
      <c r="F68" s="28" t="s">
        <v>23</v>
      </c>
      <c r="G68" s="2">
        <f t="shared" si="17"/>
        <v>0</v>
      </c>
      <c r="H68" s="2">
        <v>0</v>
      </c>
      <c r="I68" s="2">
        <v>0</v>
      </c>
      <c r="J68" s="2">
        <v>0</v>
      </c>
      <c r="K68" s="2">
        <v>0</v>
      </c>
      <c r="L68" s="2">
        <v>0</v>
      </c>
      <c r="M68" s="2">
        <v>0</v>
      </c>
      <c r="N68" s="2"/>
      <c r="O68" s="2"/>
      <c r="P68" s="2"/>
      <c r="Q68" s="2"/>
      <c r="R68" s="74"/>
      <c r="S68" s="78"/>
      <c r="T68" s="78"/>
      <c r="U68" s="78"/>
      <c r="V68" s="78"/>
      <c r="W68" s="78"/>
      <c r="X68" s="78"/>
      <c r="Y68" s="78"/>
      <c r="Z68" s="78"/>
      <c r="AA68" s="78"/>
      <c r="AB68" s="78"/>
      <c r="AC68" s="78"/>
      <c r="AD68" s="78"/>
    </row>
    <row r="69" spans="1:30" ht="24.75" customHeight="1">
      <c r="A69" s="98"/>
      <c r="B69" s="75"/>
      <c r="C69" s="75"/>
      <c r="D69" s="76"/>
      <c r="E69" s="76"/>
      <c r="F69" s="28" t="s">
        <v>31</v>
      </c>
      <c r="G69" s="2">
        <f t="shared" si="17"/>
        <v>0</v>
      </c>
      <c r="H69" s="2">
        <v>0</v>
      </c>
      <c r="I69" s="2">
        <v>0</v>
      </c>
      <c r="J69" s="2">
        <v>0</v>
      </c>
      <c r="K69" s="2">
        <v>0</v>
      </c>
      <c r="L69" s="2">
        <v>0</v>
      </c>
      <c r="M69" s="2">
        <v>0</v>
      </c>
      <c r="N69" s="2"/>
      <c r="O69" s="2"/>
      <c r="P69" s="2"/>
      <c r="Q69" s="2"/>
      <c r="R69" s="75"/>
      <c r="S69" s="79"/>
      <c r="T69" s="79"/>
      <c r="U69" s="79"/>
      <c r="V69" s="79"/>
      <c r="W69" s="79"/>
      <c r="X69" s="79"/>
      <c r="Y69" s="79"/>
      <c r="Z69" s="79"/>
      <c r="AA69" s="79"/>
      <c r="AB69" s="79"/>
      <c r="AC69" s="79"/>
      <c r="AD69" s="79"/>
    </row>
    <row r="70" spans="1:30">
      <c r="A70" s="96" t="s">
        <v>96</v>
      </c>
      <c r="B70" s="73" t="s">
        <v>67</v>
      </c>
      <c r="C70" s="73">
        <v>2022</v>
      </c>
      <c r="D70" s="76">
        <v>2027</v>
      </c>
      <c r="E70" s="76" t="s">
        <v>32</v>
      </c>
      <c r="F70" s="28" t="s">
        <v>6</v>
      </c>
      <c r="G70" s="2">
        <f t="shared" si="17"/>
        <v>175734.91</v>
      </c>
      <c r="H70" s="2">
        <f>H71</f>
        <v>155734.91</v>
      </c>
      <c r="I70" s="2">
        <f t="shared" ref="I70:M70" si="28">I71</f>
        <v>0</v>
      </c>
      <c r="J70" s="2">
        <f t="shared" si="28"/>
        <v>0</v>
      </c>
      <c r="K70" s="2">
        <f t="shared" si="28"/>
        <v>0</v>
      </c>
      <c r="L70" s="2">
        <f t="shared" si="28"/>
        <v>0</v>
      </c>
      <c r="M70" s="2">
        <f t="shared" si="28"/>
        <v>20000</v>
      </c>
      <c r="N70" s="2"/>
      <c r="O70" s="2"/>
      <c r="P70" s="2"/>
      <c r="Q70" s="2"/>
      <c r="R70" s="73" t="s">
        <v>165</v>
      </c>
      <c r="S70" s="77" t="s">
        <v>159</v>
      </c>
      <c r="T70" s="77">
        <f>SUM(U70:Z74)</f>
        <v>8</v>
      </c>
      <c r="U70" s="77">
        <v>7</v>
      </c>
      <c r="V70" s="77"/>
      <c r="W70" s="77"/>
      <c r="X70" s="77"/>
      <c r="Y70" s="77"/>
      <c r="Z70" s="77">
        <v>1</v>
      </c>
      <c r="AA70" s="77"/>
      <c r="AB70" s="77"/>
      <c r="AC70" s="77"/>
      <c r="AD70" s="77"/>
    </row>
    <row r="71" spans="1:30" ht="32.25" customHeight="1">
      <c r="A71" s="97"/>
      <c r="B71" s="74"/>
      <c r="C71" s="74"/>
      <c r="D71" s="76"/>
      <c r="E71" s="76"/>
      <c r="F71" s="28" t="s">
        <v>7</v>
      </c>
      <c r="G71" s="2">
        <f t="shared" si="17"/>
        <v>175734.91</v>
      </c>
      <c r="H71" s="2">
        <f>H72+H73</f>
        <v>155734.91</v>
      </c>
      <c r="I71" s="2">
        <f t="shared" ref="I71:M71" si="29">I72+I73</f>
        <v>0</v>
      </c>
      <c r="J71" s="2">
        <f t="shared" si="29"/>
        <v>0</v>
      </c>
      <c r="K71" s="2">
        <f t="shared" si="29"/>
        <v>0</v>
      </c>
      <c r="L71" s="2">
        <f t="shared" si="29"/>
        <v>0</v>
      </c>
      <c r="M71" s="2">
        <f t="shared" si="29"/>
        <v>20000</v>
      </c>
      <c r="N71" s="2"/>
      <c r="O71" s="2"/>
      <c r="P71" s="2"/>
      <c r="Q71" s="2"/>
      <c r="R71" s="74"/>
      <c r="S71" s="78"/>
      <c r="T71" s="78"/>
      <c r="U71" s="78"/>
      <c r="V71" s="78"/>
      <c r="W71" s="78"/>
      <c r="X71" s="78"/>
      <c r="Y71" s="78"/>
      <c r="Z71" s="78"/>
      <c r="AA71" s="78"/>
      <c r="AB71" s="78"/>
      <c r="AC71" s="78"/>
      <c r="AD71" s="78"/>
    </row>
    <row r="72" spans="1:30" ht="33" customHeight="1">
      <c r="A72" s="97"/>
      <c r="B72" s="74"/>
      <c r="C72" s="74"/>
      <c r="D72" s="76"/>
      <c r="E72" s="76"/>
      <c r="F72" s="28" t="s">
        <v>8</v>
      </c>
      <c r="G72" s="2">
        <f t="shared" si="17"/>
        <v>31270.09</v>
      </c>
      <c r="H72" s="2">
        <v>11270.09</v>
      </c>
      <c r="I72" s="2">
        <v>0</v>
      </c>
      <c r="J72" s="2">
        <v>0</v>
      </c>
      <c r="K72" s="2">
        <v>0</v>
      </c>
      <c r="L72" s="2">
        <v>0</v>
      </c>
      <c r="M72" s="2">
        <v>20000</v>
      </c>
      <c r="N72" s="2"/>
      <c r="O72" s="2"/>
      <c r="P72" s="2"/>
      <c r="Q72" s="2"/>
      <c r="R72" s="74"/>
      <c r="S72" s="78"/>
      <c r="T72" s="78"/>
      <c r="U72" s="78"/>
      <c r="V72" s="78"/>
      <c r="W72" s="78"/>
      <c r="X72" s="78"/>
      <c r="Y72" s="78"/>
      <c r="Z72" s="78"/>
      <c r="AA72" s="78"/>
      <c r="AB72" s="78"/>
      <c r="AC72" s="78"/>
      <c r="AD72" s="78"/>
    </row>
    <row r="73" spans="1:30" ht="20.25" customHeight="1">
      <c r="A73" s="97"/>
      <c r="B73" s="74"/>
      <c r="C73" s="74"/>
      <c r="D73" s="76"/>
      <c r="E73" s="76"/>
      <c r="F73" s="28" t="s">
        <v>23</v>
      </c>
      <c r="G73" s="2">
        <f t="shared" si="17"/>
        <v>144464.82</v>
      </c>
      <c r="H73" s="2">
        <v>144464.82</v>
      </c>
      <c r="I73" s="2">
        <v>0</v>
      </c>
      <c r="J73" s="2">
        <v>0</v>
      </c>
      <c r="K73" s="2">
        <v>0</v>
      </c>
      <c r="L73" s="2">
        <v>0</v>
      </c>
      <c r="M73" s="2">
        <v>0</v>
      </c>
      <c r="N73" s="2"/>
      <c r="O73" s="2"/>
      <c r="P73" s="2"/>
      <c r="Q73" s="2"/>
      <c r="R73" s="74"/>
      <c r="S73" s="78"/>
      <c r="T73" s="78"/>
      <c r="U73" s="78"/>
      <c r="V73" s="78"/>
      <c r="W73" s="78"/>
      <c r="X73" s="78"/>
      <c r="Y73" s="78"/>
      <c r="Z73" s="78"/>
      <c r="AA73" s="78"/>
      <c r="AB73" s="78"/>
      <c r="AC73" s="78"/>
      <c r="AD73" s="78"/>
    </row>
    <row r="74" spans="1:30" ht="24.75" customHeight="1">
      <c r="A74" s="98"/>
      <c r="B74" s="75"/>
      <c r="C74" s="75"/>
      <c r="D74" s="76"/>
      <c r="E74" s="76"/>
      <c r="F74" s="28" t="s">
        <v>31</v>
      </c>
      <c r="G74" s="2">
        <f t="shared" si="17"/>
        <v>0</v>
      </c>
      <c r="H74" s="2">
        <v>0</v>
      </c>
      <c r="I74" s="2">
        <v>0</v>
      </c>
      <c r="J74" s="2">
        <v>0</v>
      </c>
      <c r="K74" s="2">
        <v>0</v>
      </c>
      <c r="L74" s="2">
        <v>0</v>
      </c>
      <c r="M74" s="2">
        <v>0</v>
      </c>
      <c r="N74" s="2"/>
      <c r="O74" s="2"/>
      <c r="P74" s="2"/>
      <c r="Q74" s="2"/>
      <c r="R74" s="75"/>
      <c r="S74" s="79"/>
      <c r="T74" s="79"/>
      <c r="U74" s="79"/>
      <c r="V74" s="79"/>
      <c r="W74" s="79"/>
      <c r="X74" s="79"/>
      <c r="Y74" s="79"/>
      <c r="Z74" s="79"/>
      <c r="AA74" s="79"/>
      <c r="AB74" s="79"/>
      <c r="AC74" s="79"/>
      <c r="AD74" s="79"/>
    </row>
    <row r="75" spans="1:30" hidden="1">
      <c r="A75" s="96" t="s">
        <v>97</v>
      </c>
      <c r="B75" s="73" t="s">
        <v>70</v>
      </c>
      <c r="C75" s="73">
        <v>2025</v>
      </c>
      <c r="D75" s="76">
        <v>2025</v>
      </c>
      <c r="E75" s="76" t="s">
        <v>32</v>
      </c>
      <c r="F75" s="28" t="s">
        <v>6</v>
      </c>
      <c r="G75" s="2">
        <f t="shared" si="17"/>
        <v>0</v>
      </c>
      <c r="H75" s="2">
        <f>H76</f>
        <v>0</v>
      </c>
      <c r="I75" s="2">
        <f t="shared" ref="I75:M75" si="30">I76</f>
        <v>0</v>
      </c>
      <c r="J75" s="2">
        <f t="shared" si="30"/>
        <v>0</v>
      </c>
      <c r="K75" s="2">
        <f t="shared" si="30"/>
        <v>0</v>
      </c>
      <c r="L75" s="2">
        <f t="shared" si="30"/>
        <v>0</v>
      </c>
      <c r="M75" s="2">
        <f t="shared" si="30"/>
        <v>0</v>
      </c>
      <c r="N75" s="2"/>
      <c r="O75" s="2"/>
      <c r="P75" s="2"/>
      <c r="Q75" s="2"/>
      <c r="R75" s="73" t="s">
        <v>166</v>
      </c>
      <c r="S75" s="77" t="s">
        <v>161</v>
      </c>
      <c r="T75" s="77">
        <f>SUM(U75:Z79)</f>
        <v>1</v>
      </c>
      <c r="U75" s="77"/>
      <c r="V75" s="77"/>
      <c r="W75" s="77"/>
      <c r="X75" s="77">
        <v>1</v>
      </c>
      <c r="Y75" s="77"/>
      <c r="Z75" s="77"/>
      <c r="AA75" s="77"/>
      <c r="AB75" s="77"/>
      <c r="AC75" s="77"/>
      <c r="AD75" s="77"/>
    </row>
    <row r="76" spans="1:30" ht="32.25" hidden="1" customHeight="1">
      <c r="A76" s="97"/>
      <c r="B76" s="74"/>
      <c r="C76" s="74"/>
      <c r="D76" s="76"/>
      <c r="E76" s="76"/>
      <c r="F76" s="28" t="s">
        <v>7</v>
      </c>
      <c r="G76" s="2">
        <f t="shared" si="17"/>
        <v>0</v>
      </c>
      <c r="H76" s="2">
        <f>H77+H78</f>
        <v>0</v>
      </c>
      <c r="I76" s="2">
        <f t="shared" ref="I76:Q76" si="31">I77+I78</f>
        <v>0</v>
      </c>
      <c r="J76" s="2">
        <f t="shared" si="31"/>
        <v>0</v>
      </c>
      <c r="K76" s="2">
        <f t="shared" si="31"/>
        <v>0</v>
      </c>
      <c r="L76" s="2">
        <f t="shared" si="31"/>
        <v>0</v>
      </c>
      <c r="M76" s="2">
        <f t="shared" si="31"/>
        <v>0</v>
      </c>
      <c r="N76" s="2">
        <f t="shared" si="31"/>
        <v>0</v>
      </c>
      <c r="O76" s="2">
        <f t="shared" si="31"/>
        <v>0</v>
      </c>
      <c r="P76" s="2">
        <f t="shared" si="31"/>
        <v>0</v>
      </c>
      <c r="Q76" s="2">
        <f t="shared" si="31"/>
        <v>0</v>
      </c>
      <c r="R76" s="74"/>
      <c r="S76" s="78"/>
      <c r="T76" s="78"/>
      <c r="U76" s="78"/>
      <c r="V76" s="78"/>
      <c r="W76" s="78"/>
      <c r="X76" s="78"/>
      <c r="Y76" s="78"/>
      <c r="Z76" s="78"/>
      <c r="AA76" s="78"/>
      <c r="AB76" s="78"/>
      <c r="AC76" s="78"/>
      <c r="AD76" s="78"/>
    </row>
    <row r="77" spans="1:30" ht="33" hidden="1" customHeight="1">
      <c r="A77" s="97"/>
      <c r="B77" s="74"/>
      <c r="C77" s="74"/>
      <c r="D77" s="76"/>
      <c r="E77" s="76"/>
      <c r="F77" s="28" t="s">
        <v>8</v>
      </c>
      <c r="G77" s="2">
        <f t="shared" si="17"/>
        <v>0</v>
      </c>
      <c r="H77" s="2">
        <v>0</v>
      </c>
      <c r="I77" s="2">
        <v>0</v>
      </c>
      <c r="J77" s="2">
        <v>0</v>
      </c>
      <c r="K77" s="2">
        <v>0</v>
      </c>
      <c r="L77" s="2">
        <v>0</v>
      </c>
      <c r="M77" s="2">
        <v>0</v>
      </c>
      <c r="N77" s="2"/>
      <c r="O77" s="2"/>
      <c r="P77" s="2"/>
      <c r="Q77" s="2"/>
      <c r="R77" s="74"/>
      <c r="S77" s="78"/>
      <c r="T77" s="78"/>
      <c r="U77" s="78"/>
      <c r="V77" s="78"/>
      <c r="W77" s="78"/>
      <c r="X77" s="78"/>
      <c r="Y77" s="78"/>
      <c r="Z77" s="78"/>
      <c r="AA77" s="78"/>
      <c r="AB77" s="78"/>
      <c r="AC77" s="78"/>
      <c r="AD77" s="78"/>
    </row>
    <row r="78" spans="1:30" ht="20.25" hidden="1" customHeight="1">
      <c r="A78" s="97"/>
      <c r="B78" s="74"/>
      <c r="C78" s="74"/>
      <c r="D78" s="76"/>
      <c r="E78" s="76"/>
      <c r="F78" s="28" t="s">
        <v>23</v>
      </c>
      <c r="G78" s="2">
        <f t="shared" si="17"/>
        <v>0</v>
      </c>
      <c r="H78" s="2">
        <v>0</v>
      </c>
      <c r="I78" s="2">
        <v>0</v>
      </c>
      <c r="J78" s="2">
        <v>0</v>
      </c>
      <c r="K78" s="2">
        <v>0</v>
      </c>
      <c r="L78" s="2">
        <v>0</v>
      </c>
      <c r="M78" s="2">
        <v>0</v>
      </c>
      <c r="N78" s="2"/>
      <c r="O78" s="2"/>
      <c r="P78" s="2"/>
      <c r="Q78" s="2"/>
      <c r="R78" s="74"/>
      <c r="S78" s="78"/>
      <c r="T78" s="78"/>
      <c r="U78" s="78"/>
      <c r="V78" s="78"/>
      <c r="W78" s="78"/>
      <c r="X78" s="78"/>
      <c r="Y78" s="78"/>
      <c r="Z78" s="78"/>
      <c r="AA78" s="78"/>
      <c r="AB78" s="78"/>
      <c r="AC78" s="78"/>
      <c r="AD78" s="78"/>
    </row>
    <row r="79" spans="1:30" ht="24.75" hidden="1" customHeight="1">
      <c r="A79" s="98"/>
      <c r="B79" s="75"/>
      <c r="C79" s="75"/>
      <c r="D79" s="76"/>
      <c r="E79" s="76"/>
      <c r="F79" s="28" t="s">
        <v>31</v>
      </c>
      <c r="G79" s="2">
        <f t="shared" si="17"/>
        <v>0</v>
      </c>
      <c r="H79" s="2">
        <v>0</v>
      </c>
      <c r="I79" s="2">
        <v>0</v>
      </c>
      <c r="J79" s="2">
        <v>0</v>
      </c>
      <c r="K79" s="2">
        <v>0</v>
      </c>
      <c r="L79" s="2">
        <v>0</v>
      </c>
      <c r="M79" s="2">
        <v>0</v>
      </c>
      <c r="N79" s="2"/>
      <c r="O79" s="2"/>
      <c r="P79" s="2"/>
      <c r="Q79" s="2"/>
      <c r="R79" s="75"/>
      <c r="S79" s="79"/>
      <c r="T79" s="79"/>
      <c r="U79" s="79"/>
      <c r="V79" s="79"/>
      <c r="W79" s="79"/>
      <c r="X79" s="79"/>
      <c r="Y79" s="79"/>
      <c r="Z79" s="79"/>
      <c r="AA79" s="79"/>
      <c r="AB79" s="79"/>
      <c r="AC79" s="79"/>
      <c r="AD79" s="79"/>
    </row>
    <row r="80" spans="1:30" ht="20.25" customHeight="1">
      <c r="A80" s="96" t="s">
        <v>97</v>
      </c>
      <c r="B80" s="73" t="s">
        <v>213</v>
      </c>
      <c r="C80" s="73">
        <v>2022</v>
      </c>
      <c r="D80" s="76">
        <v>2024</v>
      </c>
      <c r="E80" s="76" t="s">
        <v>32</v>
      </c>
      <c r="F80" s="28" t="s">
        <v>6</v>
      </c>
      <c r="G80" s="2">
        <f t="shared" si="17"/>
        <v>396235.35</v>
      </c>
      <c r="H80" s="2">
        <f>H81</f>
        <v>147299.1</v>
      </c>
      <c r="I80" s="2">
        <f t="shared" ref="I80:M80" si="32">I81</f>
        <v>150156.5</v>
      </c>
      <c r="J80" s="2">
        <f t="shared" si="32"/>
        <v>98779.75</v>
      </c>
      <c r="K80" s="2">
        <f t="shared" si="32"/>
        <v>0</v>
      </c>
      <c r="L80" s="2">
        <f t="shared" si="32"/>
        <v>0</v>
      </c>
      <c r="M80" s="2">
        <f t="shared" si="32"/>
        <v>0</v>
      </c>
      <c r="N80" s="2"/>
      <c r="O80" s="2"/>
      <c r="P80" s="2"/>
      <c r="Q80" s="2"/>
      <c r="R80" s="73" t="s">
        <v>214</v>
      </c>
      <c r="S80" s="77" t="s">
        <v>159</v>
      </c>
      <c r="T80" s="77">
        <f>SUM(U80:Z84)</f>
        <v>14</v>
      </c>
      <c r="U80" s="77">
        <v>4</v>
      </c>
      <c r="V80" s="77">
        <v>5</v>
      </c>
      <c r="W80" s="77">
        <v>5</v>
      </c>
      <c r="X80" s="77"/>
      <c r="Y80" s="77"/>
      <c r="Z80" s="77"/>
      <c r="AA80" s="77"/>
      <c r="AB80" s="77"/>
      <c r="AC80" s="77"/>
      <c r="AD80" s="77"/>
    </row>
    <row r="81" spans="1:30" ht="32.25" customHeight="1">
      <c r="A81" s="97"/>
      <c r="B81" s="74"/>
      <c r="C81" s="74"/>
      <c r="D81" s="76"/>
      <c r="E81" s="76"/>
      <c r="F81" s="28" t="s">
        <v>7</v>
      </c>
      <c r="G81" s="2">
        <f t="shared" si="17"/>
        <v>396235.35</v>
      </c>
      <c r="H81" s="2">
        <f>H82+H83</f>
        <v>147299.1</v>
      </c>
      <c r="I81" s="2">
        <f t="shared" ref="I81:M81" si="33">I82+I83</f>
        <v>150156.5</v>
      </c>
      <c r="J81" s="2">
        <f t="shared" si="33"/>
        <v>98779.75</v>
      </c>
      <c r="K81" s="2">
        <f t="shared" si="33"/>
        <v>0</v>
      </c>
      <c r="L81" s="2">
        <f t="shared" si="33"/>
        <v>0</v>
      </c>
      <c r="M81" s="2">
        <f t="shared" si="33"/>
        <v>0</v>
      </c>
      <c r="N81" s="2"/>
      <c r="O81" s="2"/>
      <c r="P81" s="2"/>
      <c r="Q81" s="2"/>
      <c r="R81" s="74"/>
      <c r="S81" s="78"/>
      <c r="T81" s="78"/>
      <c r="U81" s="78"/>
      <c r="V81" s="78"/>
      <c r="W81" s="78"/>
      <c r="X81" s="78"/>
      <c r="Y81" s="78"/>
      <c r="Z81" s="78"/>
      <c r="AA81" s="78"/>
      <c r="AB81" s="78"/>
      <c r="AC81" s="78"/>
      <c r="AD81" s="78"/>
    </row>
    <row r="82" spans="1:30" ht="33" customHeight="1">
      <c r="A82" s="97"/>
      <c r="B82" s="74"/>
      <c r="C82" s="74"/>
      <c r="D82" s="76"/>
      <c r="E82" s="76"/>
      <c r="F82" s="28" t="s">
        <v>8</v>
      </c>
      <c r="G82" s="2">
        <f t="shared" si="17"/>
        <v>0</v>
      </c>
      <c r="H82" s="2">
        <v>0</v>
      </c>
      <c r="I82" s="2">
        <v>0</v>
      </c>
      <c r="J82" s="2">
        <v>0</v>
      </c>
      <c r="K82" s="2">
        <v>0</v>
      </c>
      <c r="L82" s="2">
        <v>0</v>
      </c>
      <c r="M82" s="2">
        <v>0</v>
      </c>
      <c r="N82" s="2"/>
      <c r="O82" s="2"/>
      <c r="P82" s="2"/>
      <c r="Q82" s="2"/>
      <c r="R82" s="74"/>
      <c r="S82" s="78"/>
      <c r="T82" s="78"/>
      <c r="U82" s="78"/>
      <c r="V82" s="78"/>
      <c r="W82" s="78"/>
      <c r="X82" s="78"/>
      <c r="Y82" s="78"/>
      <c r="Z82" s="78"/>
      <c r="AA82" s="78"/>
      <c r="AB82" s="78"/>
      <c r="AC82" s="78"/>
      <c r="AD82" s="78"/>
    </row>
    <row r="83" spans="1:30" ht="20.25" customHeight="1">
      <c r="A83" s="97"/>
      <c r="B83" s="74"/>
      <c r="C83" s="74"/>
      <c r="D83" s="76"/>
      <c r="E83" s="76"/>
      <c r="F83" s="28" t="s">
        <v>23</v>
      </c>
      <c r="G83" s="2">
        <f t="shared" si="17"/>
        <v>396235.35</v>
      </c>
      <c r="H83" s="2">
        <v>147299.1</v>
      </c>
      <c r="I83" s="2">
        <v>150156.5</v>
      </c>
      <c r="J83" s="2">
        <v>98779.75</v>
      </c>
      <c r="K83" s="2">
        <v>0</v>
      </c>
      <c r="L83" s="2">
        <v>0</v>
      </c>
      <c r="M83" s="2">
        <v>0</v>
      </c>
      <c r="N83" s="2"/>
      <c r="O83" s="2"/>
      <c r="P83" s="2"/>
      <c r="Q83" s="2"/>
      <c r="R83" s="74"/>
      <c r="S83" s="78"/>
      <c r="T83" s="78"/>
      <c r="U83" s="78"/>
      <c r="V83" s="78"/>
      <c r="W83" s="78"/>
      <c r="X83" s="78"/>
      <c r="Y83" s="78"/>
      <c r="Z83" s="78"/>
      <c r="AA83" s="78"/>
      <c r="AB83" s="78"/>
      <c r="AC83" s="78"/>
      <c r="AD83" s="78"/>
    </row>
    <row r="84" spans="1:30" ht="24.75" customHeight="1">
      <c r="A84" s="98"/>
      <c r="B84" s="75"/>
      <c r="C84" s="75"/>
      <c r="D84" s="76"/>
      <c r="E84" s="76"/>
      <c r="F84" s="28" t="s">
        <v>31</v>
      </c>
      <c r="G84" s="2">
        <f t="shared" si="17"/>
        <v>0</v>
      </c>
      <c r="H84" s="2">
        <v>0</v>
      </c>
      <c r="I84" s="2">
        <v>0</v>
      </c>
      <c r="J84" s="2">
        <v>0</v>
      </c>
      <c r="K84" s="2">
        <v>0</v>
      </c>
      <c r="L84" s="2">
        <v>0</v>
      </c>
      <c r="M84" s="2">
        <v>0</v>
      </c>
      <c r="N84" s="2"/>
      <c r="O84" s="2"/>
      <c r="P84" s="2"/>
      <c r="Q84" s="2"/>
      <c r="R84" s="75"/>
      <c r="S84" s="79"/>
      <c r="T84" s="79"/>
      <c r="U84" s="79"/>
      <c r="V84" s="79"/>
      <c r="W84" s="79"/>
      <c r="X84" s="79"/>
      <c r="Y84" s="79"/>
      <c r="Z84" s="79"/>
      <c r="AA84" s="79"/>
      <c r="AB84" s="79"/>
      <c r="AC84" s="79"/>
      <c r="AD84" s="79"/>
    </row>
    <row r="85" spans="1:30">
      <c r="A85" s="96" t="s">
        <v>212</v>
      </c>
      <c r="B85" s="73" t="s">
        <v>218</v>
      </c>
      <c r="C85" s="73">
        <v>2022</v>
      </c>
      <c r="D85" s="76">
        <v>2024</v>
      </c>
      <c r="E85" s="76" t="s">
        <v>32</v>
      </c>
      <c r="F85" s="37" t="s">
        <v>6</v>
      </c>
      <c r="G85" s="2">
        <f t="shared" si="17"/>
        <v>316883.46000000002</v>
      </c>
      <c r="H85" s="2">
        <f>H86</f>
        <v>89564.18</v>
      </c>
      <c r="I85" s="2">
        <f t="shared" ref="I85:M85" si="34">I86</f>
        <v>113659.33</v>
      </c>
      <c r="J85" s="2">
        <f t="shared" si="34"/>
        <v>113659.95</v>
      </c>
      <c r="K85" s="2">
        <f t="shared" si="34"/>
        <v>0</v>
      </c>
      <c r="L85" s="2">
        <f t="shared" si="34"/>
        <v>0</v>
      </c>
      <c r="M85" s="2">
        <f t="shared" si="34"/>
        <v>0</v>
      </c>
      <c r="N85" s="2"/>
      <c r="O85" s="2"/>
      <c r="P85" s="2"/>
      <c r="Q85" s="2"/>
      <c r="R85" s="73" t="s">
        <v>165</v>
      </c>
      <c r="S85" s="77" t="s">
        <v>159</v>
      </c>
      <c r="T85" s="77">
        <f>SUM(U85:Z89)</f>
        <v>89</v>
      </c>
      <c r="U85" s="77">
        <v>29</v>
      </c>
      <c r="V85" s="77">
        <v>35</v>
      </c>
      <c r="W85" s="77">
        <v>25</v>
      </c>
      <c r="X85" s="77"/>
      <c r="Y85" s="77"/>
      <c r="Z85" s="77"/>
      <c r="AA85" s="77"/>
      <c r="AB85" s="77"/>
      <c r="AC85" s="77"/>
      <c r="AD85" s="77"/>
    </row>
    <row r="86" spans="1:30" ht="32.25" customHeight="1">
      <c r="A86" s="97"/>
      <c r="B86" s="74"/>
      <c r="C86" s="74"/>
      <c r="D86" s="76"/>
      <c r="E86" s="76"/>
      <c r="F86" s="37" t="s">
        <v>7</v>
      </c>
      <c r="G86" s="2">
        <f t="shared" si="17"/>
        <v>316883.46000000002</v>
      </c>
      <c r="H86" s="2">
        <f>H87+H88</f>
        <v>89564.18</v>
      </c>
      <c r="I86" s="2">
        <f t="shared" ref="I86:M86" si="35">I87+I88</f>
        <v>113659.33</v>
      </c>
      <c r="J86" s="2">
        <f t="shared" si="35"/>
        <v>113659.95</v>
      </c>
      <c r="K86" s="2">
        <f t="shared" si="35"/>
        <v>0</v>
      </c>
      <c r="L86" s="2">
        <f t="shared" si="35"/>
        <v>0</v>
      </c>
      <c r="M86" s="2">
        <f t="shared" si="35"/>
        <v>0</v>
      </c>
      <c r="N86" s="2"/>
      <c r="O86" s="2"/>
      <c r="P86" s="2"/>
      <c r="Q86" s="2"/>
      <c r="R86" s="74"/>
      <c r="S86" s="78"/>
      <c r="T86" s="78"/>
      <c r="U86" s="78"/>
      <c r="V86" s="78"/>
      <c r="W86" s="78"/>
      <c r="X86" s="78"/>
      <c r="Y86" s="78"/>
      <c r="Z86" s="78"/>
      <c r="AA86" s="78"/>
      <c r="AB86" s="78"/>
      <c r="AC86" s="78"/>
      <c r="AD86" s="78"/>
    </row>
    <row r="87" spans="1:30" ht="33" customHeight="1">
      <c r="A87" s="97"/>
      <c r="B87" s="74"/>
      <c r="C87" s="74"/>
      <c r="D87" s="76"/>
      <c r="E87" s="76"/>
      <c r="F87" s="37" t="s">
        <v>8</v>
      </c>
      <c r="G87" s="2">
        <f t="shared" si="17"/>
        <v>316883.46000000002</v>
      </c>
      <c r="H87" s="2">
        <v>89564.18</v>
      </c>
      <c r="I87" s="2">
        <v>113659.33</v>
      </c>
      <c r="J87" s="2">
        <v>113659.95</v>
      </c>
      <c r="K87" s="2">
        <v>0</v>
      </c>
      <c r="L87" s="2">
        <v>0</v>
      </c>
      <c r="M87" s="2">
        <v>0</v>
      </c>
      <c r="N87" s="2"/>
      <c r="O87" s="2"/>
      <c r="P87" s="2"/>
      <c r="Q87" s="2"/>
      <c r="R87" s="74"/>
      <c r="S87" s="78"/>
      <c r="T87" s="78"/>
      <c r="U87" s="78"/>
      <c r="V87" s="78"/>
      <c r="W87" s="78"/>
      <c r="X87" s="78"/>
      <c r="Y87" s="78"/>
      <c r="Z87" s="78"/>
      <c r="AA87" s="78"/>
      <c r="AB87" s="78"/>
      <c r="AC87" s="78"/>
      <c r="AD87" s="78"/>
    </row>
    <row r="88" spans="1:30" ht="20.25" customHeight="1">
      <c r="A88" s="97"/>
      <c r="B88" s="74"/>
      <c r="C88" s="74"/>
      <c r="D88" s="76"/>
      <c r="E88" s="76"/>
      <c r="F88" s="37" t="s">
        <v>23</v>
      </c>
      <c r="G88" s="2">
        <f t="shared" si="17"/>
        <v>0</v>
      </c>
      <c r="H88" s="2">
        <v>0</v>
      </c>
      <c r="I88" s="2">
        <v>0</v>
      </c>
      <c r="J88" s="2">
        <v>0</v>
      </c>
      <c r="K88" s="2">
        <v>0</v>
      </c>
      <c r="L88" s="2">
        <v>0</v>
      </c>
      <c r="M88" s="2">
        <v>0</v>
      </c>
      <c r="N88" s="2"/>
      <c r="O88" s="2"/>
      <c r="P88" s="2"/>
      <c r="Q88" s="2"/>
      <c r="R88" s="74"/>
      <c r="S88" s="78"/>
      <c r="T88" s="78"/>
      <c r="U88" s="78"/>
      <c r="V88" s="78"/>
      <c r="W88" s="78"/>
      <c r="X88" s="78"/>
      <c r="Y88" s="78"/>
      <c r="Z88" s="78"/>
      <c r="AA88" s="78"/>
      <c r="AB88" s="78"/>
      <c r="AC88" s="78"/>
      <c r="AD88" s="78"/>
    </row>
    <row r="89" spans="1:30" ht="24.75" customHeight="1">
      <c r="A89" s="98"/>
      <c r="B89" s="75"/>
      <c r="C89" s="75"/>
      <c r="D89" s="76"/>
      <c r="E89" s="76"/>
      <c r="F89" s="37" t="s">
        <v>31</v>
      </c>
      <c r="G89" s="2">
        <f t="shared" si="17"/>
        <v>0</v>
      </c>
      <c r="H89" s="2">
        <v>0</v>
      </c>
      <c r="I89" s="2">
        <v>0</v>
      </c>
      <c r="J89" s="2">
        <v>0</v>
      </c>
      <c r="K89" s="2">
        <v>0</v>
      </c>
      <c r="L89" s="2">
        <v>0</v>
      </c>
      <c r="M89" s="2">
        <v>0</v>
      </c>
      <c r="N89" s="2"/>
      <c r="O89" s="2"/>
      <c r="P89" s="2"/>
      <c r="Q89" s="2"/>
      <c r="R89" s="75"/>
      <c r="S89" s="79"/>
      <c r="T89" s="79"/>
      <c r="U89" s="79"/>
      <c r="V89" s="79"/>
      <c r="W89" s="79"/>
      <c r="X89" s="79"/>
      <c r="Y89" s="79"/>
      <c r="Z89" s="79"/>
      <c r="AA89" s="79"/>
      <c r="AB89" s="79"/>
      <c r="AC89" s="79"/>
      <c r="AD89" s="79"/>
    </row>
    <row r="90" spans="1:30" ht="36" customHeight="1">
      <c r="A90" s="96" t="s">
        <v>235</v>
      </c>
      <c r="B90" s="73" t="s">
        <v>236</v>
      </c>
      <c r="C90" s="73">
        <v>2023</v>
      </c>
      <c r="D90" s="76">
        <v>2024</v>
      </c>
      <c r="E90" s="76" t="s">
        <v>32</v>
      </c>
      <c r="F90" s="28" t="s">
        <v>6</v>
      </c>
      <c r="G90" s="2">
        <f t="shared" ref="G90:G94" si="36">H90+I90+J90+K90+L90+M90</f>
        <v>153010.1</v>
      </c>
      <c r="H90" s="2">
        <f>H91</f>
        <v>0</v>
      </c>
      <c r="I90" s="2">
        <f t="shared" ref="I90:M90" si="37">I91</f>
        <v>52000</v>
      </c>
      <c r="J90" s="2">
        <f t="shared" si="37"/>
        <v>101010.1</v>
      </c>
      <c r="K90" s="2">
        <f t="shared" si="37"/>
        <v>0</v>
      </c>
      <c r="L90" s="2">
        <f t="shared" si="37"/>
        <v>0</v>
      </c>
      <c r="M90" s="2">
        <f t="shared" si="37"/>
        <v>0</v>
      </c>
      <c r="N90" s="2"/>
      <c r="O90" s="2"/>
      <c r="P90" s="2"/>
      <c r="Q90" s="2"/>
      <c r="R90" s="73" t="s">
        <v>239</v>
      </c>
      <c r="S90" s="77" t="s">
        <v>156</v>
      </c>
      <c r="T90" s="77">
        <v>100</v>
      </c>
      <c r="U90" s="77"/>
      <c r="V90" s="77">
        <v>100</v>
      </c>
      <c r="W90" s="77">
        <v>100</v>
      </c>
      <c r="X90" s="77"/>
      <c r="Y90" s="77"/>
      <c r="Z90" s="77"/>
      <c r="AA90" s="77"/>
      <c r="AB90" s="77"/>
      <c r="AC90" s="77"/>
      <c r="AD90" s="77"/>
    </row>
    <row r="91" spans="1:30" ht="36" customHeight="1">
      <c r="A91" s="97"/>
      <c r="B91" s="74"/>
      <c r="C91" s="74"/>
      <c r="D91" s="76"/>
      <c r="E91" s="76"/>
      <c r="F91" s="28" t="s">
        <v>7</v>
      </c>
      <c r="G91" s="2">
        <f t="shared" si="36"/>
        <v>153010.1</v>
      </c>
      <c r="H91" s="2">
        <f>H92+H93</f>
        <v>0</v>
      </c>
      <c r="I91" s="2">
        <f t="shared" ref="I91:M91" si="38">I92+I93</f>
        <v>52000</v>
      </c>
      <c r="J91" s="2">
        <f t="shared" si="38"/>
        <v>101010.1</v>
      </c>
      <c r="K91" s="2">
        <f t="shared" si="38"/>
        <v>0</v>
      </c>
      <c r="L91" s="2">
        <f t="shared" si="38"/>
        <v>0</v>
      </c>
      <c r="M91" s="2">
        <f t="shared" si="38"/>
        <v>0</v>
      </c>
      <c r="N91" s="2"/>
      <c r="O91" s="2"/>
      <c r="P91" s="2"/>
      <c r="Q91" s="2"/>
      <c r="R91" s="74"/>
      <c r="S91" s="78"/>
      <c r="T91" s="78"/>
      <c r="U91" s="78"/>
      <c r="V91" s="78"/>
      <c r="W91" s="78"/>
      <c r="X91" s="78"/>
      <c r="Y91" s="78"/>
      <c r="Z91" s="78"/>
      <c r="AA91" s="78"/>
      <c r="AB91" s="78"/>
      <c r="AC91" s="78"/>
      <c r="AD91" s="78"/>
    </row>
    <row r="92" spans="1:30" ht="36" customHeight="1">
      <c r="A92" s="97"/>
      <c r="B92" s="74"/>
      <c r="C92" s="74"/>
      <c r="D92" s="76"/>
      <c r="E92" s="76"/>
      <c r="F92" s="28" t="s">
        <v>8</v>
      </c>
      <c r="G92" s="2">
        <f t="shared" si="36"/>
        <v>3010.1</v>
      </c>
      <c r="H92" s="2"/>
      <c r="I92" s="2">
        <v>2000</v>
      </c>
      <c r="J92" s="2">
        <v>1010.1</v>
      </c>
      <c r="K92" s="2">
        <v>0</v>
      </c>
      <c r="L92" s="2">
        <v>0</v>
      </c>
      <c r="M92" s="2">
        <v>0</v>
      </c>
      <c r="N92" s="2"/>
      <c r="O92" s="2"/>
      <c r="P92" s="2"/>
      <c r="Q92" s="2"/>
      <c r="R92" s="74"/>
      <c r="S92" s="78"/>
      <c r="T92" s="78"/>
      <c r="U92" s="78"/>
      <c r="V92" s="78"/>
      <c r="W92" s="78"/>
      <c r="X92" s="78"/>
      <c r="Y92" s="78"/>
      <c r="Z92" s="78"/>
      <c r="AA92" s="78"/>
      <c r="AB92" s="78"/>
      <c r="AC92" s="78"/>
      <c r="AD92" s="78"/>
    </row>
    <row r="93" spans="1:30" ht="36" customHeight="1">
      <c r="A93" s="97"/>
      <c r="B93" s="74"/>
      <c r="C93" s="74"/>
      <c r="D93" s="76"/>
      <c r="E93" s="76"/>
      <c r="F93" s="28" t="s">
        <v>23</v>
      </c>
      <c r="G93" s="2">
        <f t="shared" si="36"/>
        <v>150000</v>
      </c>
      <c r="H93" s="2">
        <v>0</v>
      </c>
      <c r="I93" s="2">
        <v>50000</v>
      </c>
      <c r="J93" s="2">
        <v>100000</v>
      </c>
      <c r="K93" s="2">
        <v>0</v>
      </c>
      <c r="L93" s="2">
        <v>0</v>
      </c>
      <c r="M93" s="2">
        <v>0</v>
      </c>
      <c r="N93" s="2"/>
      <c r="O93" s="2"/>
      <c r="P93" s="2"/>
      <c r="Q93" s="2"/>
      <c r="R93" s="74"/>
      <c r="S93" s="78"/>
      <c r="T93" s="78"/>
      <c r="U93" s="78"/>
      <c r="V93" s="78"/>
      <c r="W93" s="78"/>
      <c r="X93" s="78"/>
      <c r="Y93" s="78"/>
      <c r="Z93" s="78"/>
      <c r="AA93" s="78"/>
      <c r="AB93" s="78"/>
      <c r="AC93" s="78"/>
      <c r="AD93" s="78"/>
    </row>
    <row r="94" spans="1:30" ht="79.5" customHeight="1">
      <c r="A94" s="98"/>
      <c r="B94" s="75"/>
      <c r="C94" s="75"/>
      <c r="D94" s="76"/>
      <c r="E94" s="76"/>
      <c r="F94" s="28" t="s">
        <v>31</v>
      </c>
      <c r="G94" s="2">
        <f t="shared" si="36"/>
        <v>0</v>
      </c>
      <c r="H94" s="2">
        <v>0</v>
      </c>
      <c r="I94" s="2">
        <v>0</v>
      </c>
      <c r="J94" s="2">
        <v>0</v>
      </c>
      <c r="K94" s="2">
        <v>0</v>
      </c>
      <c r="L94" s="2">
        <v>0</v>
      </c>
      <c r="M94" s="2">
        <v>0</v>
      </c>
      <c r="N94" s="2"/>
      <c r="O94" s="2"/>
      <c r="P94" s="2"/>
      <c r="Q94" s="2"/>
      <c r="R94" s="75"/>
      <c r="S94" s="79"/>
      <c r="T94" s="79"/>
      <c r="U94" s="79"/>
      <c r="V94" s="79"/>
      <c r="W94" s="79"/>
      <c r="X94" s="79"/>
      <c r="Y94" s="79"/>
      <c r="Z94" s="79"/>
      <c r="AA94" s="79"/>
      <c r="AB94" s="79"/>
      <c r="AC94" s="79"/>
      <c r="AD94" s="79"/>
    </row>
    <row r="95" spans="1:30" ht="17.25" customHeight="1">
      <c r="A95" s="16"/>
      <c r="B95" s="10"/>
      <c r="C95" s="10"/>
      <c r="D95" s="14"/>
      <c r="E95" s="14"/>
      <c r="F95" s="14"/>
      <c r="G95" s="15"/>
      <c r="H95" s="15"/>
      <c r="I95" s="15"/>
      <c r="J95" s="15"/>
      <c r="K95" s="15"/>
      <c r="L95" s="15"/>
      <c r="M95" s="15"/>
      <c r="N95" s="15"/>
      <c r="O95" s="15"/>
      <c r="P95" s="15"/>
      <c r="Q95" s="15"/>
      <c r="R95" s="10"/>
      <c r="S95" s="67"/>
      <c r="T95" s="67"/>
      <c r="U95" s="67"/>
      <c r="V95" s="67"/>
      <c r="W95" s="67"/>
      <c r="X95" s="51"/>
      <c r="Y95" s="51"/>
      <c r="Z95" s="23"/>
      <c r="AA95" s="18"/>
      <c r="AB95" s="18"/>
      <c r="AC95" s="18"/>
      <c r="AD95" s="18"/>
    </row>
    <row r="96" spans="1:30" ht="17.25" customHeight="1">
      <c r="A96" s="138" t="s">
        <v>143</v>
      </c>
      <c r="B96" s="139"/>
      <c r="C96" s="139"/>
      <c r="D96" s="139"/>
      <c r="E96" s="139"/>
      <c r="F96" s="139"/>
      <c r="G96" s="139"/>
      <c r="H96" s="139"/>
      <c r="I96" s="139"/>
      <c r="J96" s="139"/>
      <c r="K96" s="139"/>
      <c r="L96" s="139"/>
      <c r="M96" s="139"/>
      <c r="N96" s="139"/>
      <c r="O96" s="139"/>
      <c r="P96" s="139"/>
      <c r="Q96" s="139"/>
      <c r="R96" s="139"/>
      <c r="S96" s="139"/>
      <c r="T96" s="139"/>
      <c r="U96" s="139"/>
      <c r="V96" s="139"/>
      <c r="W96" s="139"/>
      <c r="X96" s="139"/>
      <c r="Y96" s="139"/>
      <c r="Z96" s="140"/>
      <c r="AA96" s="18"/>
      <c r="AB96" s="18"/>
      <c r="AC96" s="18"/>
      <c r="AD96" s="18"/>
    </row>
    <row r="97" spans="1:30" ht="17.25" customHeight="1">
      <c r="A97" s="96" t="s">
        <v>16</v>
      </c>
      <c r="B97" s="73" t="s">
        <v>98</v>
      </c>
      <c r="C97" s="73">
        <v>2022</v>
      </c>
      <c r="D97" s="76">
        <v>2027</v>
      </c>
      <c r="E97" s="76" t="s">
        <v>32</v>
      </c>
      <c r="F97" s="28" t="s">
        <v>6</v>
      </c>
      <c r="G97" s="2">
        <f>H97+I97+J97+K97+L97+M97</f>
        <v>28046151.43</v>
      </c>
      <c r="H97" s="2">
        <f>H98</f>
        <v>7487334.1699999999</v>
      </c>
      <c r="I97" s="2">
        <f t="shared" ref="I97:M97" si="39">I98</f>
        <v>7609169.7999999998</v>
      </c>
      <c r="J97" s="2">
        <f t="shared" si="39"/>
        <v>6119052.7300000004</v>
      </c>
      <c r="K97" s="2">
        <f t="shared" si="39"/>
        <v>2687842.23</v>
      </c>
      <c r="L97" s="2">
        <f t="shared" si="39"/>
        <v>2868842.23</v>
      </c>
      <c r="M97" s="2">
        <f t="shared" si="39"/>
        <v>1273910.27</v>
      </c>
      <c r="N97" s="2"/>
      <c r="O97" s="2"/>
      <c r="P97" s="2"/>
      <c r="Q97" s="2"/>
      <c r="R97" s="76" t="s">
        <v>14</v>
      </c>
      <c r="S97" s="76" t="s">
        <v>14</v>
      </c>
      <c r="T97" s="76" t="s">
        <v>14</v>
      </c>
      <c r="U97" s="76" t="s">
        <v>14</v>
      </c>
      <c r="V97" s="76" t="s">
        <v>14</v>
      </c>
      <c r="W97" s="76" t="s">
        <v>14</v>
      </c>
      <c r="X97" s="76" t="s">
        <v>14</v>
      </c>
      <c r="Y97" s="76" t="s">
        <v>14</v>
      </c>
      <c r="Z97" s="76" t="s">
        <v>14</v>
      </c>
      <c r="AA97" s="77"/>
      <c r="AB97" s="77"/>
      <c r="AC97" s="77"/>
      <c r="AD97" s="77"/>
    </row>
    <row r="98" spans="1:30" ht="32.25" customHeight="1">
      <c r="A98" s="97"/>
      <c r="B98" s="74"/>
      <c r="C98" s="74"/>
      <c r="D98" s="76"/>
      <c r="E98" s="76"/>
      <c r="F98" s="28" t="s">
        <v>7</v>
      </c>
      <c r="G98" s="2">
        <f t="shared" ref="G98:G151" si="40">H98+I98+J98+K98+L98+M98</f>
        <v>28046151.43</v>
      </c>
      <c r="H98" s="2">
        <f>H99+H100</f>
        <v>7487334.1699999999</v>
      </c>
      <c r="I98" s="2">
        <f t="shared" ref="I98:M98" si="41">I99+I100</f>
        <v>7609169.7999999998</v>
      </c>
      <c r="J98" s="2">
        <f t="shared" si="41"/>
        <v>6119052.7300000004</v>
      </c>
      <c r="K98" s="2">
        <f t="shared" si="41"/>
        <v>2687842.23</v>
      </c>
      <c r="L98" s="2">
        <f t="shared" si="41"/>
        <v>2868842.23</v>
      </c>
      <c r="M98" s="2">
        <f t="shared" si="41"/>
        <v>1273910.27</v>
      </c>
      <c r="N98" s="2"/>
      <c r="O98" s="2"/>
      <c r="P98" s="2"/>
      <c r="Q98" s="2"/>
      <c r="R98" s="76"/>
      <c r="S98" s="76"/>
      <c r="T98" s="76"/>
      <c r="U98" s="76"/>
      <c r="V98" s="76"/>
      <c r="W98" s="76"/>
      <c r="X98" s="76"/>
      <c r="Y98" s="76"/>
      <c r="Z98" s="76"/>
      <c r="AA98" s="78"/>
      <c r="AB98" s="78"/>
      <c r="AC98" s="78"/>
      <c r="AD98" s="78"/>
    </row>
    <row r="99" spans="1:30" ht="33" customHeight="1">
      <c r="A99" s="97"/>
      <c r="B99" s="74"/>
      <c r="C99" s="74"/>
      <c r="D99" s="76"/>
      <c r="E99" s="76"/>
      <c r="F99" s="28" t="s">
        <v>8</v>
      </c>
      <c r="G99" s="2">
        <f t="shared" si="40"/>
        <v>26113915.82</v>
      </c>
      <c r="H99" s="2">
        <f>H104+H109+H114+H119+H124+H129+H139+H134</f>
        <v>6139188.04</v>
      </c>
      <c r="I99" s="2">
        <f>I104+I109+I114+I119+I124+I129+I139+I134+I144+I149</f>
        <v>7340906.8999999994</v>
      </c>
      <c r="J99" s="2">
        <f t="shared" ref="J99:M99" si="42">J104+J109+J114+J119+J124+J129+J139+J134+J144+J149</f>
        <v>5803226.1500000004</v>
      </c>
      <c r="K99" s="2">
        <f t="shared" si="42"/>
        <v>2687842.23</v>
      </c>
      <c r="L99" s="2">
        <f t="shared" si="42"/>
        <v>2868842.23</v>
      </c>
      <c r="M99" s="2">
        <f t="shared" si="42"/>
        <v>1273910.27</v>
      </c>
      <c r="N99" s="2"/>
      <c r="O99" s="2"/>
      <c r="P99" s="2"/>
      <c r="Q99" s="2"/>
      <c r="R99" s="76"/>
      <c r="S99" s="76"/>
      <c r="T99" s="76"/>
      <c r="U99" s="76"/>
      <c r="V99" s="76"/>
      <c r="W99" s="76"/>
      <c r="X99" s="76"/>
      <c r="Y99" s="76"/>
      <c r="Z99" s="76"/>
      <c r="AA99" s="78"/>
      <c r="AB99" s="78"/>
      <c r="AC99" s="78"/>
      <c r="AD99" s="78"/>
    </row>
    <row r="100" spans="1:30" ht="20.25" customHeight="1">
      <c r="A100" s="97"/>
      <c r="B100" s="74"/>
      <c r="C100" s="74"/>
      <c r="D100" s="76"/>
      <c r="E100" s="76"/>
      <c r="F100" s="28" t="s">
        <v>23</v>
      </c>
      <c r="G100" s="2">
        <f t="shared" si="40"/>
        <v>1932235.6099999999</v>
      </c>
      <c r="H100" s="2">
        <f>H105+H110+H115+H120+H125+H130+H140+H135</f>
        <v>1348146.13</v>
      </c>
      <c r="I100" s="2">
        <f>I105+I110+I115+I120+I125+I130+I140+I135+I145+I150</f>
        <v>268262.90000000002</v>
      </c>
      <c r="J100" s="2">
        <f t="shared" ref="J100:M100" si="43">J105+J110+J115+J120+J125+J130+J140+J135+J145+J150</f>
        <v>315826.58</v>
      </c>
      <c r="K100" s="2">
        <f t="shared" si="43"/>
        <v>0</v>
      </c>
      <c r="L100" s="2">
        <f t="shared" si="43"/>
        <v>0</v>
      </c>
      <c r="M100" s="2">
        <f t="shared" si="43"/>
        <v>0</v>
      </c>
      <c r="N100" s="2"/>
      <c r="O100" s="2"/>
      <c r="P100" s="2"/>
      <c r="Q100" s="2"/>
      <c r="R100" s="76"/>
      <c r="S100" s="76"/>
      <c r="T100" s="76"/>
      <c r="U100" s="76"/>
      <c r="V100" s="76"/>
      <c r="W100" s="76"/>
      <c r="X100" s="76"/>
      <c r="Y100" s="76"/>
      <c r="Z100" s="76"/>
      <c r="AA100" s="78"/>
      <c r="AB100" s="78"/>
      <c r="AC100" s="78"/>
      <c r="AD100" s="78"/>
    </row>
    <row r="101" spans="1:30" ht="24.75" customHeight="1">
      <c r="A101" s="98"/>
      <c r="B101" s="75"/>
      <c r="C101" s="75"/>
      <c r="D101" s="76"/>
      <c r="E101" s="76"/>
      <c r="F101" s="28" t="s">
        <v>31</v>
      </c>
      <c r="G101" s="2">
        <f t="shared" si="40"/>
        <v>0</v>
      </c>
      <c r="H101" s="2">
        <f>H106+H111+H116+H121+H126+H141</f>
        <v>0</v>
      </c>
      <c r="I101" s="2">
        <f t="shared" ref="I101:M101" si="44">I106+I111+I116+I121+I126+I141</f>
        <v>0</v>
      </c>
      <c r="J101" s="2">
        <f t="shared" si="44"/>
        <v>0</v>
      </c>
      <c r="K101" s="2">
        <f t="shared" si="44"/>
        <v>0</v>
      </c>
      <c r="L101" s="2">
        <f t="shared" si="44"/>
        <v>0</v>
      </c>
      <c r="M101" s="2">
        <f t="shared" si="44"/>
        <v>0</v>
      </c>
      <c r="N101" s="2"/>
      <c r="O101" s="2"/>
      <c r="P101" s="2"/>
      <c r="Q101" s="2"/>
      <c r="R101" s="76"/>
      <c r="S101" s="76"/>
      <c r="T101" s="76"/>
      <c r="U101" s="76"/>
      <c r="V101" s="76"/>
      <c r="W101" s="76"/>
      <c r="X101" s="76"/>
      <c r="Y101" s="76"/>
      <c r="Z101" s="76"/>
      <c r="AA101" s="79"/>
      <c r="AB101" s="79"/>
      <c r="AC101" s="79"/>
      <c r="AD101" s="79"/>
    </row>
    <row r="102" spans="1:30" ht="19.5" customHeight="1">
      <c r="A102" s="96" t="s">
        <v>43</v>
      </c>
      <c r="B102" s="73" t="s">
        <v>35</v>
      </c>
      <c r="C102" s="73">
        <v>2022</v>
      </c>
      <c r="D102" s="76">
        <v>2027</v>
      </c>
      <c r="E102" s="76" t="s">
        <v>32</v>
      </c>
      <c r="F102" s="28" t="s">
        <v>6</v>
      </c>
      <c r="G102" s="2">
        <f t="shared" si="40"/>
        <v>16505749.68</v>
      </c>
      <c r="H102" s="2">
        <f>H103</f>
        <v>3792211</v>
      </c>
      <c r="I102" s="2">
        <f t="shared" ref="I102:M102" si="45">I103</f>
        <v>5056918.13</v>
      </c>
      <c r="J102" s="2">
        <f t="shared" si="45"/>
        <v>3367792.62</v>
      </c>
      <c r="K102" s="2">
        <f t="shared" si="45"/>
        <v>1805859.01</v>
      </c>
      <c r="L102" s="2">
        <f t="shared" si="45"/>
        <v>1805859.01</v>
      </c>
      <c r="M102" s="2">
        <f t="shared" si="45"/>
        <v>677109.91</v>
      </c>
      <c r="N102" s="2"/>
      <c r="O102" s="2"/>
      <c r="P102" s="2"/>
      <c r="Q102" s="2"/>
      <c r="R102" s="73" t="s">
        <v>167</v>
      </c>
      <c r="S102" s="77" t="s">
        <v>156</v>
      </c>
      <c r="T102" s="77">
        <v>100</v>
      </c>
      <c r="U102" s="77">
        <v>100</v>
      </c>
      <c r="V102" s="77">
        <v>100</v>
      </c>
      <c r="W102" s="77">
        <v>100</v>
      </c>
      <c r="X102" s="77">
        <v>100</v>
      </c>
      <c r="Y102" s="77">
        <v>100</v>
      </c>
      <c r="Z102" s="77">
        <v>100</v>
      </c>
      <c r="AA102" s="77"/>
      <c r="AB102" s="77"/>
      <c r="AC102" s="77"/>
      <c r="AD102" s="77"/>
    </row>
    <row r="103" spans="1:30" ht="32.25" customHeight="1">
      <c r="A103" s="97"/>
      <c r="B103" s="74"/>
      <c r="C103" s="74"/>
      <c r="D103" s="76"/>
      <c r="E103" s="76"/>
      <c r="F103" s="28" t="s">
        <v>7</v>
      </c>
      <c r="G103" s="2">
        <f t="shared" si="40"/>
        <v>16505749.68</v>
      </c>
      <c r="H103" s="2">
        <f>H104+H105</f>
        <v>3792211</v>
      </c>
      <c r="I103" s="2">
        <f t="shared" ref="I103:M103" si="46">I104+I105</f>
        <v>5056918.13</v>
      </c>
      <c r="J103" s="2">
        <f t="shared" si="46"/>
        <v>3367792.62</v>
      </c>
      <c r="K103" s="2">
        <f t="shared" si="46"/>
        <v>1805859.01</v>
      </c>
      <c r="L103" s="2">
        <f t="shared" si="46"/>
        <v>1805859.01</v>
      </c>
      <c r="M103" s="2">
        <f t="shared" si="46"/>
        <v>677109.91</v>
      </c>
      <c r="N103" s="2"/>
      <c r="O103" s="2"/>
      <c r="P103" s="2"/>
      <c r="Q103" s="2"/>
      <c r="R103" s="74"/>
      <c r="S103" s="78"/>
      <c r="T103" s="78"/>
      <c r="U103" s="78"/>
      <c r="V103" s="78"/>
      <c r="W103" s="78"/>
      <c r="X103" s="78"/>
      <c r="Y103" s="78"/>
      <c r="Z103" s="78"/>
      <c r="AA103" s="78"/>
      <c r="AB103" s="78"/>
      <c r="AC103" s="78"/>
      <c r="AD103" s="78"/>
    </row>
    <row r="104" spans="1:30" ht="33" customHeight="1">
      <c r="A104" s="97"/>
      <c r="B104" s="74"/>
      <c r="C104" s="74"/>
      <c r="D104" s="76"/>
      <c r="E104" s="76"/>
      <c r="F104" s="28" t="s">
        <v>8</v>
      </c>
      <c r="G104" s="2">
        <f t="shared" si="40"/>
        <v>16505749.68</v>
      </c>
      <c r="H104" s="2">
        <v>3792211</v>
      </c>
      <c r="I104" s="2">
        <v>5056918.13</v>
      </c>
      <c r="J104" s="2">
        <v>3367792.62</v>
      </c>
      <c r="K104" s="2">
        <v>1805859.01</v>
      </c>
      <c r="L104" s="2">
        <v>1805859.01</v>
      </c>
      <c r="M104" s="2">
        <v>677109.91</v>
      </c>
      <c r="N104" s="2"/>
      <c r="O104" s="2"/>
      <c r="P104" s="2"/>
      <c r="Q104" s="2"/>
      <c r="R104" s="74"/>
      <c r="S104" s="78"/>
      <c r="T104" s="78"/>
      <c r="U104" s="78"/>
      <c r="V104" s="78"/>
      <c r="W104" s="78"/>
      <c r="X104" s="78"/>
      <c r="Y104" s="78"/>
      <c r="Z104" s="78"/>
      <c r="AA104" s="78"/>
      <c r="AB104" s="78"/>
      <c r="AC104" s="78"/>
      <c r="AD104" s="78"/>
    </row>
    <row r="105" spans="1:30" ht="20.25" customHeight="1">
      <c r="A105" s="97"/>
      <c r="B105" s="74"/>
      <c r="C105" s="74"/>
      <c r="D105" s="76"/>
      <c r="E105" s="76"/>
      <c r="F105" s="28" t="s">
        <v>23</v>
      </c>
      <c r="G105" s="2">
        <f t="shared" si="40"/>
        <v>0</v>
      </c>
      <c r="H105" s="2">
        <v>0</v>
      </c>
      <c r="I105" s="2">
        <v>0</v>
      </c>
      <c r="J105" s="2">
        <v>0</v>
      </c>
      <c r="K105" s="2">
        <v>0</v>
      </c>
      <c r="L105" s="2">
        <v>0</v>
      </c>
      <c r="M105" s="2">
        <v>0</v>
      </c>
      <c r="N105" s="2"/>
      <c r="O105" s="2"/>
      <c r="P105" s="2"/>
      <c r="Q105" s="2"/>
      <c r="R105" s="74"/>
      <c r="S105" s="78"/>
      <c r="T105" s="78"/>
      <c r="U105" s="78"/>
      <c r="V105" s="78"/>
      <c r="W105" s="78"/>
      <c r="X105" s="78"/>
      <c r="Y105" s="78"/>
      <c r="Z105" s="78"/>
      <c r="AA105" s="78"/>
      <c r="AB105" s="78"/>
      <c r="AC105" s="78"/>
      <c r="AD105" s="78"/>
    </row>
    <row r="106" spans="1:30" ht="29.25" customHeight="1">
      <c r="A106" s="98"/>
      <c r="B106" s="75"/>
      <c r="C106" s="75"/>
      <c r="D106" s="76"/>
      <c r="E106" s="76"/>
      <c r="F106" s="28" t="s">
        <v>31</v>
      </c>
      <c r="G106" s="2">
        <f t="shared" si="40"/>
        <v>0</v>
      </c>
      <c r="H106" s="2">
        <v>0</v>
      </c>
      <c r="I106" s="2">
        <v>0</v>
      </c>
      <c r="J106" s="2">
        <v>0</v>
      </c>
      <c r="K106" s="2">
        <v>0</v>
      </c>
      <c r="L106" s="2">
        <v>0</v>
      </c>
      <c r="M106" s="2">
        <v>0</v>
      </c>
      <c r="N106" s="2"/>
      <c r="O106" s="2"/>
      <c r="P106" s="2"/>
      <c r="Q106" s="2"/>
      <c r="R106" s="75"/>
      <c r="S106" s="79"/>
      <c r="T106" s="79"/>
      <c r="U106" s="79"/>
      <c r="V106" s="79"/>
      <c r="W106" s="79"/>
      <c r="X106" s="79"/>
      <c r="Y106" s="79"/>
      <c r="Z106" s="79"/>
      <c r="AA106" s="79"/>
      <c r="AB106" s="79"/>
      <c r="AC106" s="79"/>
      <c r="AD106" s="79"/>
    </row>
    <row r="107" spans="1:30" ht="30.75" customHeight="1">
      <c r="A107" s="96" t="s">
        <v>44</v>
      </c>
      <c r="B107" s="73" t="s">
        <v>99</v>
      </c>
      <c r="C107" s="73">
        <v>2022</v>
      </c>
      <c r="D107" s="76">
        <v>2022</v>
      </c>
      <c r="E107" s="76" t="s">
        <v>32</v>
      </c>
      <c r="F107" s="28" t="s">
        <v>6</v>
      </c>
      <c r="G107" s="2">
        <f t="shared" si="40"/>
        <v>1000000</v>
      </c>
      <c r="H107" s="2">
        <f>H108</f>
        <v>1000000</v>
      </c>
      <c r="I107" s="2">
        <f t="shared" ref="I107:M107" si="47">I108</f>
        <v>0</v>
      </c>
      <c r="J107" s="2">
        <f t="shared" si="47"/>
        <v>0</v>
      </c>
      <c r="K107" s="2">
        <f t="shared" si="47"/>
        <v>0</v>
      </c>
      <c r="L107" s="2">
        <f t="shared" si="47"/>
        <v>0</v>
      </c>
      <c r="M107" s="2">
        <f t="shared" si="47"/>
        <v>0</v>
      </c>
      <c r="N107" s="2"/>
      <c r="O107" s="2"/>
      <c r="P107" s="2"/>
      <c r="Q107" s="2"/>
      <c r="R107" s="73" t="s">
        <v>196</v>
      </c>
      <c r="S107" s="77" t="s">
        <v>161</v>
      </c>
      <c r="T107" s="77">
        <v>1</v>
      </c>
      <c r="U107" s="77">
        <v>1</v>
      </c>
      <c r="V107" s="77"/>
      <c r="W107" s="77"/>
      <c r="X107" s="77"/>
      <c r="Y107" s="77"/>
      <c r="Z107" s="77"/>
      <c r="AA107" s="77"/>
      <c r="AB107" s="77"/>
      <c r="AC107" s="77"/>
      <c r="AD107" s="77"/>
    </row>
    <row r="108" spans="1:30" ht="32.25" customHeight="1">
      <c r="A108" s="97"/>
      <c r="B108" s="74"/>
      <c r="C108" s="74"/>
      <c r="D108" s="76"/>
      <c r="E108" s="76"/>
      <c r="F108" s="28" t="s">
        <v>7</v>
      </c>
      <c r="G108" s="2">
        <f t="shared" si="40"/>
        <v>1000000</v>
      </c>
      <c r="H108" s="2">
        <f>H109+H110</f>
        <v>1000000</v>
      </c>
      <c r="I108" s="2">
        <f t="shared" ref="I108:M108" si="48">I109+I110</f>
        <v>0</v>
      </c>
      <c r="J108" s="2">
        <f t="shared" si="48"/>
        <v>0</v>
      </c>
      <c r="K108" s="2">
        <f t="shared" si="48"/>
        <v>0</v>
      </c>
      <c r="L108" s="2">
        <f t="shared" si="48"/>
        <v>0</v>
      </c>
      <c r="M108" s="2">
        <f t="shared" si="48"/>
        <v>0</v>
      </c>
      <c r="N108" s="2"/>
      <c r="O108" s="2"/>
      <c r="P108" s="2"/>
      <c r="Q108" s="2"/>
      <c r="R108" s="74"/>
      <c r="S108" s="78"/>
      <c r="T108" s="78"/>
      <c r="U108" s="78"/>
      <c r="V108" s="78"/>
      <c r="W108" s="78"/>
      <c r="X108" s="78"/>
      <c r="Y108" s="78"/>
      <c r="Z108" s="78"/>
      <c r="AA108" s="78"/>
      <c r="AB108" s="78"/>
      <c r="AC108" s="78"/>
      <c r="AD108" s="78"/>
    </row>
    <row r="109" spans="1:30" ht="33" customHeight="1">
      <c r="A109" s="97"/>
      <c r="B109" s="74"/>
      <c r="C109" s="74"/>
      <c r="D109" s="76"/>
      <c r="E109" s="76"/>
      <c r="F109" s="28" t="s">
        <v>8</v>
      </c>
      <c r="G109" s="2">
        <f t="shared" si="40"/>
        <v>1000000</v>
      </c>
      <c r="H109" s="2">
        <v>1000000</v>
      </c>
      <c r="I109" s="2">
        <v>0</v>
      </c>
      <c r="J109" s="2">
        <v>0</v>
      </c>
      <c r="K109" s="2">
        <v>0</v>
      </c>
      <c r="L109" s="2">
        <v>0</v>
      </c>
      <c r="M109" s="2">
        <v>0</v>
      </c>
      <c r="N109" s="2"/>
      <c r="O109" s="2"/>
      <c r="P109" s="2"/>
      <c r="Q109" s="2"/>
      <c r="R109" s="74"/>
      <c r="S109" s="78"/>
      <c r="T109" s="78"/>
      <c r="U109" s="78"/>
      <c r="V109" s="78"/>
      <c r="W109" s="78"/>
      <c r="X109" s="78"/>
      <c r="Y109" s="78"/>
      <c r="Z109" s="78"/>
      <c r="AA109" s="78"/>
      <c r="AB109" s="78"/>
      <c r="AC109" s="78"/>
      <c r="AD109" s="78"/>
    </row>
    <row r="110" spans="1:30" ht="38.25" customHeight="1">
      <c r="A110" s="97"/>
      <c r="B110" s="74"/>
      <c r="C110" s="74"/>
      <c r="D110" s="76"/>
      <c r="E110" s="76"/>
      <c r="F110" s="28" t="s">
        <v>23</v>
      </c>
      <c r="G110" s="2">
        <f t="shared" si="40"/>
        <v>0</v>
      </c>
      <c r="H110" s="2">
        <v>0</v>
      </c>
      <c r="I110" s="2">
        <v>0</v>
      </c>
      <c r="J110" s="2">
        <v>0</v>
      </c>
      <c r="K110" s="2">
        <v>0</v>
      </c>
      <c r="L110" s="2">
        <v>0</v>
      </c>
      <c r="M110" s="2">
        <v>0</v>
      </c>
      <c r="N110" s="2"/>
      <c r="O110" s="2"/>
      <c r="P110" s="2"/>
      <c r="Q110" s="2"/>
      <c r="R110" s="74"/>
      <c r="S110" s="78"/>
      <c r="T110" s="78"/>
      <c r="U110" s="78"/>
      <c r="V110" s="78"/>
      <c r="W110" s="78"/>
      <c r="X110" s="78"/>
      <c r="Y110" s="78"/>
      <c r="Z110" s="78"/>
      <c r="AA110" s="78"/>
      <c r="AB110" s="78"/>
      <c r="AC110" s="78"/>
      <c r="AD110" s="78"/>
    </row>
    <row r="111" spans="1:30" ht="46.5" customHeight="1">
      <c r="A111" s="98"/>
      <c r="B111" s="75"/>
      <c r="C111" s="75"/>
      <c r="D111" s="76"/>
      <c r="E111" s="76"/>
      <c r="F111" s="28" t="s">
        <v>31</v>
      </c>
      <c r="G111" s="2">
        <f t="shared" si="40"/>
        <v>0</v>
      </c>
      <c r="H111" s="2">
        <v>0</v>
      </c>
      <c r="I111" s="2">
        <v>0</v>
      </c>
      <c r="J111" s="2">
        <v>0</v>
      </c>
      <c r="K111" s="2">
        <v>0</v>
      </c>
      <c r="L111" s="2">
        <v>0</v>
      </c>
      <c r="M111" s="2">
        <v>0</v>
      </c>
      <c r="N111" s="2"/>
      <c r="O111" s="2"/>
      <c r="P111" s="2"/>
      <c r="Q111" s="2"/>
      <c r="R111" s="75"/>
      <c r="S111" s="79"/>
      <c r="T111" s="79"/>
      <c r="U111" s="79"/>
      <c r="V111" s="79"/>
      <c r="W111" s="79"/>
      <c r="X111" s="79"/>
      <c r="Y111" s="79"/>
      <c r="Z111" s="79"/>
      <c r="AA111" s="79"/>
      <c r="AB111" s="79"/>
      <c r="AC111" s="79"/>
      <c r="AD111" s="79"/>
    </row>
    <row r="112" spans="1:30" ht="20.25" customHeight="1">
      <c r="A112" s="96" t="s">
        <v>100</v>
      </c>
      <c r="B112" s="73" t="s">
        <v>101</v>
      </c>
      <c r="C112" s="73">
        <v>2022</v>
      </c>
      <c r="D112" s="76">
        <v>2027</v>
      </c>
      <c r="E112" s="76" t="s">
        <v>32</v>
      </c>
      <c r="F112" s="28" t="s">
        <v>6</v>
      </c>
      <c r="G112" s="2">
        <f t="shared" si="40"/>
        <v>710003.91999999993</v>
      </c>
      <c r="H112" s="2">
        <f>H113</f>
        <v>109203.92</v>
      </c>
      <c r="I112" s="2">
        <f t="shared" ref="I112:M112" si="49">I113</f>
        <v>0</v>
      </c>
      <c r="J112" s="2">
        <f t="shared" si="49"/>
        <v>129300</v>
      </c>
      <c r="K112" s="2">
        <f t="shared" si="49"/>
        <v>140500</v>
      </c>
      <c r="L112" s="2">
        <f t="shared" si="49"/>
        <v>140500</v>
      </c>
      <c r="M112" s="2">
        <f t="shared" si="49"/>
        <v>190500</v>
      </c>
      <c r="N112" s="2"/>
      <c r="O112" s="2"/>
      <c r="P112" s="2"/>
      <c r="Q112" s="2"/>
      <c r="R112" s="73" t="s">
        <v>172</v>
      </c>
      <c r="S112" s="77" t="s">
        <v>161</v>
      </c>
      <c r="T112" s="77">
        <f>SUM(U112:Z116)</f>
        <v>25</v>
      </c>
      <c r="U112" s="77">
        <v>5</v>
      </c>
      <c r="V112" s="77"/>
      <c r="W112" s="77">
        <v>5</v>
      </c>
      <c r="X112" s="77">
        <v>5</v>
      </c>
      <c r="Y112" s="77">
        <v>5</v>
      </c>
      <c r="Z112" s="77">
        <v>5</v>
      </c>
      <c r="AA112" s="77"/>
      <c r="AB112" s="77"/>
      <c r="AC112" s="77"/>
      <c r="AD112" s="77"/>
    </row>
    <row r="113" spans="1:30" ht="32.25" customHeight="1">
      <c r="A113" s="97"/>
      <c r="B113" s="74"/>
      <c r="C113" s="74"/>
      <c r="D113" s="76"/>
      <c r="E113" s="76"/>
      <c r="F113" s="28" t="s">
        <v>7</v>
      </c>
      <c r="G113" s="2">
        <f t="shared" si="40"/>
        <v>710003.91999999993</v>
      </c>
      <c r="H113" s="2">
        <f>H114+H115</f>
        <v>109203.92</v>
      </c>
      <c r="I113" s="2">
        <f t="shared" ref="I113:M113" si="50">I114+I115</f>
        <v>0</v>
      </c>
      <c r="J113" s="2">
        <f t="shared" si="50"/>
        <v>129300</v>
      </c>
      <c r="K113" s="2">
        <f t="shared" si="50"/>
        <v>140500</v>
      </c>
      <c r="L113" s="2">
        <f t="shared" si="50"/>
        <v>140500</v>
      </c>
      <c r="M113" s="2">
        <f t="shared" si="50"/>
        <v>190500</v>
      </c>
      <c r="N113" s="2"/>
      <c r="O113" s="2"/>
      <c r="P113" s="2"/>
      <c r="Q113" s="2"/>
      <c r="R113" s="74"/>
      <c r="S113" s="78"/>
      <c r="T113" s="78"/>
      <c r="U113" s="78"/>
      <c r="V113" s="78"/>
      <c r="W113" s="78"/>
      <c r="X113" s="78"/>
      <c r="Y113" s="78"/>
      <c r="Z113" s="78"/>
      <c r="AA113" s="78"/>
      <c r="AB113" s="78"/>
      <c r="AC113" s="78"/>
      <c r="AD113" s="78"/>
    </row>
    <row r="114" spans="1:30" ht="33" customHeight="1">
      <c r="A114" s="97"/>
      <c r="B114" s="74"/>
      <c r="C114" s="74"/>
      <c r="D114" s="76"/>
      <c r="E114" s="76"/>
      <c r="F114" s="28" t="s">
        <v>8</v>
      </c>
      <c r="G114" s="2">
        <f t="shared" si="40"/>
        <v>710003.91999999993</v>
      </c>
      <c r="H114" s="2">
        <v>109203.92</v>
      </c>
      <c r="I114" s="2">
        <v>0</v>
      </c>
      <c r="J114" s="2">
        <v>129300</v>
      </c>
      <c r="K114" s="2">
        <v>140500</v>
      </c>
      <c r="L114" s="2">
        <v>140500</v>
      </c>
      <c r="M114" s="2">
        <v>190500</v>
      </c>
      <c r="N114" s="2"/>
      <c r="O114" s="2"/>
      <c r="P114" s="2"/>
      <c r="Q114" s="2"/>
      <c r="R114" s="74"/>
      <c r="S114" s="78"/>
      <c r="T114" s="78"/>
      <c r="U114" s="78"/>
      <c r="V114" s="78"/>
      <c r="W114" s="78"/>
      <c r="X114" s="78"/>
      <c r="Y114" s="78"/>
      <c r="Z114" s="78"/>
      <c r="AA114" s="78"/>
      <c r="AB114" s="78"/>
      <c r="AC114" s="78"/>
      <c r="AD114" s="78"/>
    </row>
    <row r="115" spans="1:30" ht="20.25" customHeight="1">
      <c r="A115" s="97"/>
      <c r="B115" s="74"/>
      <c r="C115" s="74"/>
      <c r="D115" s="76"/>
      <c r="E115" s="76"/>
      <c r="F115" s="28" t="s">
        <v>23</v>
      </c>
      <c r="G115" s="2">
        <f t="shared" si="40"/>
        <v>0</v>
      </c>
      <c r="H115" s="2">
        <v>0</v>
      </c>
      <c r="I115" s="2">
        <v>0</v>
      </c>
      <c r="J115" s="2">
        <v>0</v>
      </c>
      <c r="K115" s="2">
        <v>0</v>
      </c>
      <c r="L115" s="2">
        <v>0</v>
      </c>
      <c r="M115" s="2">
        <v>0</v>
      </c>
      <c r="N115" s="2"/>
      <c r="O115" s="2"/>
      <c r="P115" s="2"/>
      <c r="Q115" s="2"/>
      <c r="R115" s="74"/>
      <c r="S115" s="78"/>
      <c r="T115" s="78"/>
      <c r="U115" s="78"/>
      <c r="V115" s="78"/>
      <c r="W115" s="78"/>
      <c r="X115" s="78"/>
      <c r="Y115" s="78"/>
      <c r="Z115" s="78"/>
      <c r="AA115" s="78"/>
      <c r="AB115" s="78"/>
      <c r="AC115" s="78"/>
      <c r="AD115" s="78"/>
    </row>
    <row r="116" spans="1:30" ht="24.75" customHeight="1">
      <c r="A116" s="98"/>
      <c r="B116" s="75"/>
      <c r="C116" s="75"/>
      <c r="D116" s="76"/>
      <c r="E116" s="76"/>
      <c r="F116" s="28" t="s">
        <v>31</v>
      </c>
      <c r="G116" s="2">
        <f t="shared" si="40"/>
        <v>0</v>
      </c>
      <c r="H116" s="2">
        <v>0</v>
      </c>
      <c r="I116" s="2">
        <v>0</v>
      </c>
      <c r="J116" s="2">
        <v>0</v>
      </c>
      <c r="K116" s="2">
        <v>0</v>
      </c>
      <c r="L116" s="2">
        <v>0</v>
      </c>
      <c r="M116" s="2">
        <v>0</v>
      </c>
      <c r="N116" s="2"/>
      <c r="O116" s="2"/>
      <c r="P116" s="2"/>
      <c r="Q116" s="2"/>
      <c r="R116" s="75"/>
      <c r="S116" s="79"/>
      <c r="T116" s="79"/>
      <c r="U116" s="79"/>
      <c r="V116" s="79"/>
      <c r="W116" s="79"/>
      <c r="X116" s="79"/>
      <c r="Y116" s="79"/>
      <c r="Z116" s="79"/>
      <c r="AA116" s="79"/>
      <c r="AB116" s="79"/>
      <c r="AC116" s="79"/>
      <c r="AD116" s="79"/>
    </row>
    <row r="117" spans="1:30" ht="17.25" customHeight="1">
      <c r="A117" s="96" t="s">
        <v>102</v>
      </c>
      <c r="B117" s="73" t="s">
        <v>36</v>
      </c>
      <c r="C117" s="73">
        <v>2022</v>
      </c>
      <c r="D117" s="76">
        <v>2027</v>
      </c>
      <c r="E117" s="76" t="s">
        <v>32</v>
      </c>
      <c r="F117" s="28" t="s">
        <v>6</v>
      </c>
      <c r="G117" s="2">
        <f t="shared" si="40"/>
        <v>188656.66</v>
      </c>
      <c r="H117" s="2">
        <f>H118</f>
        <v>53656.66</v>
      </c>
      <c r="I117" s="2">
        <f t="shared" ref="I117:M117" si="51">I118</f>
        <v>25000</v>
      </c>
      <c r="J117" s="2">
        <f t="shared" si="51"/>
        <v>30000</v>
      </c>
      <c r="K117" s="2">
        <f t="shared" si="51"/>
        <v>30000</v>
      </c>
      <c r="L117" s="2">
        <f t="shared" si="51"/>
        <v>30000</v>
      </c>
      <c r="M117" s="2">
        <f t="shared" si="51"/>
        <v>20000</v>
      </c>
      <c r="N117" s="2"/>
      <c r="O117" s="2"/>
      <c r="P117" s="2"/>
      <c r="Q117" s="2"/>
      <c r="R117" s="73" t="s">
        <v>171</v>
      </c>
      <c r="S117" s="77" t="s">
        <v>161</v>
      </c>
      <c r="T117" s="77">
        <f>SUM(U117:Z121)</f>
        <v>81</v>
      </c>
      <c r="U117" s="77">
        <v>32</v>
      </c>
      <c r="V117" s="77">
        <v>9</v>
      </c>
      <c r="W117" s="77">
        <v>10</v>
      </c>
      <c r="X117" s="77">
        <v>10</v>
      </c>
      <c r="Y117" s="77">
        <v>10</v>
      </c>
      <c r="Z117" s="77">
        <v>10</v>
      </c>
      <c r="AA117" s="77"/>
      <c r="AB117" s="77"/>
      <c r="AC117" s="77"/>
      <c r="AD117" s="77"/>
    </row>
    <row r="118" spans="1:30" ht="32.25" customHeight="1">
      <c r="A118" s="97"/>
      <c r="B118" s="74"/>
      <c r="C118" s="74"/>
      <c r="D118" s="76"/>
      <c r="E118" s="76"/>
      <c r="F118" s="28" t="s">
        <v>7</v>
      </c>
      <c r="G118" s="2">
        <f t="shared" si="40"/>
        <v>188656.66</v>
      </c>
      <c r="H118" s="2">
        <f>H119+H120</f>
        <v>53656.66</v>
      </c>
      <c r="I118" s="2">
        <f t="shared" ref="I118:Q118" si="52">I119+I120</f>
        <v>25000</v>
      </c>
      <c r="J118" s="2">
        <f t="shared" si="52"/>
        <v>30000</v>
      </c>
      <c r="K118" s="2">
        <f t="shared" si="52"/>
        <v>30000</v>
      </c>
      <c r="L118" s="2">
        <f t="shared" si="52"/>
        <v>30000</v>
      </c>
      <c r="M118" s="2">
        <f t="shared" si="52"/>
        <v>20000</v>
      </c>
      <c r="N118" s="2">
        <f t="shared" si="52"/>
        <v>0</v>
      </c>
      <c r="O118" s="2">
        <f t="shared" si="52"/>
        <v>0</v>
      </c>
      <c r="P118" s="2">
        <f t="shared" si="52"/>
        <v>0</v>
      </c>
      <c r="Q118" s="2">
        <f t="shared" si="52"/>
        <v>0</v>
      </c>
      <c r="R118" s="74"/>
      <c r="S118" s="78"/>
      <c r="T118" s="78"/>
      <c r="U118" s="78"/>
      <c r="V118" s="78"/>
      <c r="W118" s="78"/>
      <c r="X118" s="78"/>
      <c r="Y118" s="78"/>
      <c r="Z118" s="78"/>
      <c r="AA118" s="78"/>
      <c r="AB118" s="78"/>
      <c r="AC118" s="78"/>
      <c r="AD118" s="78"/>
    </row>
    <row r="119" spans="1:30" ht="33" customHeight="1">
      <c r="A119" s="97"/>
      <c r="B119" s="74"/>
      <c r="C119" s="74"/>
      <c r="D119" s="76"/>
      <c r="E119" s="76"/>
      <c r="F119" s="28" t="s">
        <v>8</v>
      </c>
      <c r="G119" s="2">
        <f t="shared" si="40"/>
        <v>188656.66</v>
      </c>
      <c r="H119" s="2">
        <v>53656.66</v>
      </c>
      <c r="I119" s="2">
        <v>25000</v>
      </c>
      <c r="J119" s="2">
        <v>30000</v>
      </c>
      <c r="K119" s="2">
        <v>30000</v>
      </c>
      <c r="L119" s="2">
        <v>30000</v>
      </c>
      <c r="M119" s="2">
        <v>20000</v>
      </c>
      <c r="N119" s="2"/>
      <c r="O119" s="2"/>
      <c r="P119" s="2"/>
      <c r="Q119" s="2"/>
      <c r="R119" s="74"/>
      <c r="S119" s="78"/>
      <c r="T119" s="78"/>
      <c r="U119" s="78"/>
      <c r="V119" s="78"/>
      <c r="W119" s="78"/>
      <c r="X119" s="78"/>
      <c r="Y119" s="78"/>
      <c r="Z119" s="78"/>
      <c r="AA119" s="78"/>
      <c r="AB119" s="78"/>
      <c r="AC119" s="78"/>
      <c r="AD119" s="78"/>
    </row>
    <row r="120" spans="1:30" ht="20.25" customHeight="1">
      <c r="A120" s="97"/>
      <c r="B120" s="74"/>
      <c r="C120" s="74"/>
      <c r="D120" s="76"/>
      <c r="E120" s="76"/>
      <c r="F120" s="28" t="s">
        <v>23</v>
      </c>
      <c r="G120" s="2">
        <f t="shared" si="40"/>
        <v>0</v>
      </c>
      <c r="H120" s="2">
        <v>0</v>
      </c>
      <c r="I120" s="2">
        <v>0</v>
      </c>
      <c r="J120" s="2">
        <v>0</v>
      </c>
      <c r="K120" s="2">
        <v>0</v>
      </c>
      <c r="L120" s="2">
        <v>0</v>
      </c>
      <c r="M120" s="2">
        <v>0</v>
      </c>
      <c r="N120" s="2"/>
      <c r="O120" s="2"/>
      <c r="P120" s="2"/>
      <c r="Q120" s="2"/>
      <c r="R120" s="74"/>
      <c r="S120" s="78"/>
      <c r="T120" s="78"/>
      <c r="U120" s="78"/>
      <c r="V120" s="78"/>
      <c r="W120" s="78"/>
      <c r="X120" s="78"/>
      <c r="Y120" s="78"/>
      <c r="Z120" s="78"/>
      <c r="AA120" s="78"/>
      <c r="AB120" s="78"/>
      <c r="AC120" s="78"/>
      <c r="AD120" s="78"/>
    </row>
    <row r="121" spans="1:30" ht="24.75" customHeight="1">
      <c r="A121" s="98"/>
      <c r="B121" s="75"/>
      <c r="C121" s="75"/>
      <c r="D121" s="76"/>
      <c r="E121" s="76"/>
      <c r="F121" s="28" t="s">
        <v>31</v>
      </c>
      <c r="G121" s="2">
        <f t="shared" si="40"/>
        <v>0</v>
      </c>
      <c r="H121" s="2">
        <v>0</v>
      </c>
      <c r="I121" s="2">
        <v>0</v>
      </c>
      <c r="J121" s="2">
        <v>0</v>
      </c>
      <c r="K121" s="2">
        <v>0</v>
      </c>
      <c r="L121" s="2">
        <v>0</v>
      </c>
      <c r="M121" s="2">
        <v>0</v>
      </c>
      <c r="N121" s="2"/>
      <c r="O121" s="2"/>
      <c r="P121" s="2"/>
      <c r="Q121" s="2"/>
      <c r="R121" s="75"/>
      <c r="S121" s="79"/>
      <c r="T121" s="79"/>
      <c r="U121" s="79"/>
      <c r="V121" s="79"/>
      <c r="W121" s="79"/>
      <c r="X121" s="79"/>
      <c r="Y121" s="79"/>
      <c r="Z121" s="79"/>
      <c r="AA121" s="79"/>
      <c r="AB121" s="79"/>
      <c r="AC121" s="79"/>
      <c r="AD121" s="79"/>
    </row>
    <row r="122" spans="1:30" ht="20.25" customHeight="1">
      <c r="A122" s="96" t="s">
        <v>103</v>
      </c>
      <c r="B122" s="73" t="s">
        <v>104</v>
      </c>
      <c r="C122" s="73">
        <v>2022</v>
      </c>
      <c r="D122" s="76">
        <v>2027</v>
      </c>
      <c r="E122" s="76" t="s">
        <v>32</v>
      </c>
      <c r="F122" s="28" t="s">
        <v>6</v>
      </c>
      <c r="G122" s="2">
        <f t="shared" si="40"/>
        <v>5429170.1299999999</v>
      </c>
      <c r="H122" s="2">
        <f>H123</f>
        <v>959708.3</v>
      </c>
      <c r="I122" s="2">
        <f t="shared" ref="I122:M122" si="53">I123</f>
        <v>1256251.67</v>
      </c>
      <c r="J122" s="2">
        <f t="shared" si="53"/>
        <v>1272943.3600000001</v>
      </c>
      <c r="K122" s="2">
        <v>711483.22</v>
      </c>
      <c r="L122" s="2">
        <f t="shared" si="53"/>
        <v>892483.22</v>
      </c>
      <c r="M122" s="2">
        <f t="shared" si="53"/>
        <v>336300.36</v>
      </c>
      <c r="N122" s="2"/>
      <c r="O122" s="2"/>
      <c r="P122" s="2"/>
      <c r="Q122" s="2"/>
      <c r="R122" s="73" t="s">
        <v>170</v>
      </c>
      <c r="S122" s="77" t="s">
        <v>161</v>
      </c>
      <c r="T122" s="77">
        <f>SUM(U122:Z126)</f>
        <v>19</v>
      </c>
      <c r="U122" s="77">
        <v>6</v>
      </c>
      <c r="V122" s="77">
        <v>9</v>
      </c>
      <c r="W122" s="77">
        <v>1</v>
      </c>
      <c r="X122" s="77">
        <v>1</v>
      </c>
      <c r="Y122" s="77">
        <v>1</v>
      </c>
      <c r="Z122" s="77">
        <v>1</v>
      </c>
      <c r="AA122" s="77"/>
      <c r="AB122" s="77"/>
      <c r="AC122" s="77"/>
      <c r="AD122" s="77"/>
    </row>
    <row r="123" spans="1:30" ht="32.25" customHeight="1">
      <c r="A123" s="97"/>
      <c r="B123" s="74"/>
      <c r="C123" s="74"/>
      <c r="D123" s="76"/>
      <c r="E123" s="76"/>
      <c r="F123" s="28" t="s">
        <v>7</v>
      </c>
      <c r="G123" s="2">
        <f t="shared" si="40"/>
        <v>5429170.1299999999</v>
      </c>
      <c r="H123" s="2">
        <f>H124+H125</f>
        <v>959708.3</v>
      </c>
      <c r="I123" s="2">
        <f t="shared" ref="I123:M123" si="54">I124+I125</f>
        <v>1256251.67</v>
      </c>
      <c r="J123" s="2">
        <f t="shared" si="54"/>
        <v>1272943.3600000001</v>
      </c>
      <c r="K123" s="2">
        <f t="shared" si="54"/>
        <v>711483.22</v>
      </c>
      <c r="L123" s="2">
        <f t="shared" si="54"/>
        <v>892483.22</v>
      </c>
      <c r="M123" s="2">
        <f t="shared" si="54"/>
        <v>336300.36</v>
      </c>
      <c r="N123" s="2"/>
      <c r="O123" s="2"/>
      <c r="P123" s="2"/>
      <c r="Q123" s="2"/>
      <c r="R123" s="74"/>
      <c r="S123" s="78"/>
      <c r="T123" s="78"/>
      <c r="U123" s="78"/>
      <c r="V123" s="78"/>
      <c r="W123" s="78"/>
      <c r="X123" s="78"/>
      <c r="Y123" s="78"/>
      <c r="Z123" s="78"/>
      <c r="AA123" s="78"/>
      <c r="AB123" s="78"/>
      <c r="AC123" s="78"/>
      <c r="AD123" s="78"/>
    </row>
    <row r="124" spans="1:30" ht="33" customHeight="1">
      <c r="A124" s="97"/>
      <c r="B124" s="74"/>
      <c r="C124" s="74"/>
      <c r="D124" s="76"/>
      <c r="E124" s="76"/>
      <c r="F124" s="28" t="s">
        <v>8</v>
      </c>
      <c r="G124" s="2">
        <f t="shared" si="40"/>
        <v>5429170.1299999999</v>
      </c>
      <c r="H124" s="2">
        <v>959708.3</v>
      </c>
      <c r="I124" s="2">
        <v>1256251.67</v>
      </c>
      <c r="J124" s="2">
        <v>1272943.3600000001</v>
      </c>
      <c r="K124" s="2">
        <v>711483.22</v>
      </c>
      <c r="L124" s="2">
        <v>892483.22</v>
      </c>
      <c r="M124" s="2">
        <v>336300.36</v>
      </c>
      <c r="N124" s="2"/>
      <c r="O124" s="2"/>
      <c r="P124" s="2"/>
      <c r="Q124" s="2"/>
      <c r="R124" s="74"/>
      <c r="S124" s="78"/>
      <c r="T124" s="78"/>
      <c r="U124" s="78"/>
      <c r="V124" s="78"/>
      <c r="W124" s="78"/>
      <c r="X124" s="78"/>
      <c r="Y124" s="78"/>
      <c r="Z124" s="78"/>
      <c r="AA124" s="78"/>
      <c r="AB124" s="78"/>
      <c r="AC124" s="78"/>
      <c r="AD124" s="78"/>
    </row>
    <row r="125" spans="1:30" ht="20.25" customHeight="1">
      <c r="A125" s="97"/>
      <c r="B125" s="74"/>
      <c r="C125" s="74"/>
      <c r="D125" s="76"/>
      <c r="E125" s="76"/>
      <c r="F125" s="28" t="s">
        <v>23</v>
      </c>
      <c r="G125" s="2">
        <f t="shared" si="40"/>
        <v>0</v>
      </c>
      <c r="H125" s="2">
        <v>0</v>
      </c>
      <c r="I125" s="2">
        <v>0</v>
      </c>
      <c r="J125" s="2">
        <v>0</v>
      </c>
      <c r="K125" s="2">
        <v>0</v>
      </c>
      <c r="L125" s="2">
        <v>0</v>
      </c>
      <c r="M125" s="2">
        <v>0</v>
      </c>
      <c r="N125" s="2"/>
      <c r="O125" s="2"/>
      <c r="P125" s="2"/>
      <c r="Q125" s="2"/>
      <c r="R125" s="74"/>
      <c r="S125" s="78"/>
      <c r="T125" s="78"/>
      <c r="U125" s="78"/>
      <c r="V125" s="78"/>
      <c r="W125" s="78"/>
      <c r="X125" s="78"/>
      <c r="Y125" s="78"/>
      <c r="Z125" s="78"/>
      <c r="AA125" s="78"/>
      <c r="AB125" s="78"/>
      <c r="AC125" s="78"/>
      <c r="AD125" s="78"/>
    </row>
    <row r="126" spans="1:30" ht="24.75" customHeight="1">
      <c r="A126" s="98"/>
      <c r="B126" s="75"/>
      <c r="C126" s="75"/>
      <c r="D126" s="76"/>
      <c r="E126" s="76"/>
      <c r="F126" s="28" t="s">
        <v>31</v>
      </c>
      <c r="G126" s="2">
        <f t="shared" si="40"/>
        <v>0</v>
      </c>
      <c r="H126" s="2">
        <v>0</v>
      </c>
      <c r="I126" s="2">
        <v>0</v>
      </c>
      <c r="J126" s="2">
        <v>0</v>
      </c>
      <c r="K126" s="2">
        <v>0</v>
      </c>
      <c r="L126" s="2">
        <v>0</v>
      </c>
      <c r="M126" s="2">
        <v>0</v>
      </c>
      <c r="N126" s="2"/>
      <c r="O126" s="2"/>
      <c r="P126" s="2"/>
      <c r="Q126" s="2"/>
      <c r="R126" s="75"/>
      <c r="S126" s="79"/>
      <c r="T126" s="79"/>
      <c r="U126" s="79"/>
      <c r="V126" s="79"/>
      <c r="W126" s="79"/>
      <c r="X126" s="79"/>
      <c r="Y126" s="79"/>
      <c r="Z126" s="79"/>
      <c r="AA126" s="79"/>
      <c r="AB126" s="79"/>
      <c r="AC126" s="79"/>
      <c r="AD126" s="79"/>
    </row>
    <row r="127" spans="1:30" ht="50.25" customHeight="1">
      <c r="A127" s="96" t="s">
        <v>105</v>
      </c>
      <c r="B127" s="73" t="s">
        <v>106</v>
      </c>
      <c r="C127" s="73">
        <v>2027</v>
      </c>
      <c r="D127" s="76">
        <v>2027</v>
      </c>
      <c r="E127" s="76" t="s">
        <v>32</v>
      </c>
      <c r="F127" s="28" t="s">
        <v>6</v>
      </c>
      <c r="G127" s="2">
        <f t="shared" ref="G127:G136" si="55">H127+I127+J127+K127+L127+M127</f>
        <v>50000</v>
      </c>
      <c r="H127" s="2">
        <f>H128</f>
        <v>0</v>
      </c>
      <c r="I127" s="2">
        <f t="shared" ref="I127:Q127" si="56">I128</f>
        <v>0</v>
      </c>
      <c r="J127" s="2">
        <f t="shared" si="56"/>
        <v>0</v>
      </c>
      <c r="K127" s="2">
        <f t="shared" si="56"/>
        <v>0</v>
      </c>
      <c r="L127" s="2">
        <f t="shared" si="56"/>
        <v>0</v>
      </c>
      <c r="M127" s="2">
        <f t="shared" si="56"/>
        <v>50000</v>
      </c>
      <c r="N127" s="2">
        <f t="shared" si="56"/>
        <v>0</v>
      </c>
      <c r="O127" s="2">
        <f t="shared" si="56"/>
        <v>0</v>
      </c>
      <c r="P127" s="2">
        <f t="shared" si="56"/>
        <v>0</v>
      </c>
      <c r="Q127" s="2">
        <f t="shared" si="56"/>
        <v>0</v>
      </c>
      <c r="R127" s="73" t="s">
        <v>195</v>
      </c>
      <c r="S127" s="77" t="s">
        <v>161</v>
      </c>
      <c r="T127" s="77">
        <f>SUM(U127:Z131)</f>
        <v>1</v>
      </c>
      <c r="U127" s="77"/>
      <c r="V127" s="77"/>
      <c r="W127" s="77"/>
      <c r="X127" s="77"/>
      <c r="Y127" s="77"/>
      <c r="Z127" s="77">
        <v>1</v>
      </c>
      <c r="AA127" s="77"/>
      <c r="AB127" s="77"/>
      <c r="AC127" s="77"/>
      <c r="AD127" s="77"/>
    </row>
    <row r="128" spans="1:30" ht="50.25" customHeight="1">
      <c r="A128" s="97"/>
      <c r="B128" s="74"/>
      <c r="C128" s="74"/>
      <c r="D128" s="76"/>
      <c r="E128" s="76"/>
      <c r="F128" s="28" t="s">
        <v>7</v>
      </c>
      <c r="G128" s="2">
        <f t="shared" si="55"/>
        <v>50000</v>
      </c>
      <c r="H128" s="2">
        <f>H129+H130</f>
        <v>0</v>
      </c>
      <c r="I128" s="2">
        <f t="shared" ref="I128:M128" si="57">I129+I130</f>
        <v>0</v>
      </c>
      <c r="J128" s="2">
        <f t="shared" si="57"/>
        <v>0</v>
      </c>
      <c r="K128" s="2">
        <f t="shared" si="57"/>
        <v>0</v>
      </c>
      <c r="L128" s="2">
        <f t="shared" si="57"/>
        <v>0</v>
      </c>
      <c r="M128" s="2">
        <f t="shared" si="57"/>
        <v>50000</v>
      </c>
      <c r="N128" s="2"/>
      <c r="O128" s="2"/>
      <c r="P128" s="2"/>
      <c r="Q128" s="2"/>
      <c r="R128" s="74"/>
      <c r="S128" s="78"/>
      <c r="T128" s="78"/>
      <c r="U128" s="78"/>
      <c r="V128" s="78"/>
      <c r="W128" s="78"/>
      <c r="X128" s="78"/>
      <c r="Y128" s="78"/>
      <c r="Z128" s="78"/>
      <c r="AA128" s="78"/>
      <c r="AB128" s="78"/>
      <c r="AC128" s="78"/>
      <c r="AD128" s="78"/>
    </row>
    <row r="129" spans="1:30" ht="50.25" customHeight="1">
      <c r="A129" s="97"/>
      <c r="B129" s="74"/>
      <c r="C129" s="74"/>
      <c r="D129" s="76"/>
      <c r="E129" s="76"/>
      <c r="F129" s="28" t="s">
        <v>8</v>
      </c>
      <c r="G129" s="2">
        <f t="shared" si="55"/>
        <v>50000</v>
      </c>
      <c r="H129" s="2">
        <v>0</v>
      </c>
      <c r="I129" s="2">
        <v>0</v>
      </c>
      <c r="J129" s="2">
        <v>0</v>
      </c>
      <c r="K129" s="2">
        <v>0</v>
      </c>
      <c r="L129" s="2">
        <v>0</v>
      </c>
      <c r="M129" s="2">
        <v>50000</v>
      </c>
      <c r="N129" s="2"/>
      <c r="O129" s="2"/>
      <c r="P129" s="2"/>
      <c r="Q129" s="2"/>
      <c r="R129" s="74"/>
      <c r="S129" s="78"/>
      <c r="T129" s="78"/>
      <c r="U129" s="78"/>
      <c r="V129" s="78"/>
      <c r="W129" s="78"/>
      <c r="X129" s="78"/>
      <c r="Y129" s="78"/>
      <c r="Z129" s="78"/>
      <c r="AA129" s="78"/>
      <c r="AB129" s="78"/>
      <c r="AC129" s="78"/>
      <c r="AD129" s="78"/>
    </row>
    <row r="130" spans="1:30" ht="50.25" customHeight="1">
      <c r="A130" s="97"/>
      <c r="B130" s="74"/>
      <c r="C130" s="74"/>
      <c r="D130" s="76"/>
      <c r="E130" s="76"/>
      <c r="F130" s="28" t="s">
        <v>23</v>
      </c>
      <c r="G130" s="2">
        <f t="shared" si="55"/>
        <v>0</v>
      </c>
      <c r="H130" s="2">
        <v>0</v>
      </c>
      <c r="I130" s="2">
        <v>0</v>
      </c>
      <c r="J130" s="2">
        <v>0</v>
      </c>
      <c r="K130" s="2">
        <v>0</v>
      </c>
      <c r="L130" s="2">
        <v>0</v>
      </c>
      <c r="M130" s="2">
        <v>0</v>
      </c>
      <c r="N130" s="2"/>
      <c r="O130" s="2"/>
      <c r="P130" s="2"/>
      <c r="Q130" s="2"/>
      <c r="R130" s="74"/>
      <c r="S130" s="78"/>
      <c r="T130" s="78"/>
      <c r="U130" s="78"/>
      <c r="V130" s="78"/>
      <c r="W130" s="78"/>
      <c r="X130" s="78"/>
      <c r="Y130" s="78"/>
      <c r="Z130" s="78"/>
      <c r="AA130" s="78"/>
      <c r="AB130" s="78"/>
      <c r="AC130" s="78"/>
      <c r="AD130" s="78"/>
    </row>
    <row r="131" spans="1:30" ht="101.25" customHeight="1">
      <c r="A131" s="98"/>
      <c r="B131" s="75"/>
      <c r="C131" s="75"/>
      <c r="D131" s="76"/>
      <c r="E131" s="76"/>
      <c r="F131" s="28" t="s">
        <v>31</v>
      </c>
      <c r="G131" s="2">
        <f t="shared" si="55"/>
        <v>0</v>
      </c>
      <c r="H131" s="2">
        <v>0</v>
      </c>
      <c r="I131" s="2">
        <v>0</v>
      </c>
      <c r="J131" s="2">
        <v>0</v>
      </c>
      <c r="K131" s="2">
        <v>0</v>
      </c>
      <c r="L131" s="2">
        <v>0</v>
      </c>
      <c r="M131" s="2">
        <v>0</v>
      </c>
      <c r="N131" s="2"/>
      <c r="O131" s="2"/>
      <c r="P131" s="2"/>
      <c r="Q131" s="2"/>
      <c r="R131" s="75"/>
      <c r="S131" s="79"/>
      <c r="T131" s="79"/>
      <c r="U131" s="79"/>
      <c r="V131" s="79"/>
      <c r="W131" s="79"/>
      <c r="X131" s="79"/>
      <c r="Y131" s="79"/>
      <c r="Z131" s="79"/>
      <c r="AA131" s="79"/>
      <c r="AB131" s="79"/>
      <c r="AC131" s="79"/>
      <c r="AD131" s="79"/>
    </row>
    <row r="132" spans="1:30" ht="27" customHeight="1">
      <c r="A132" s="96" t="s">
        <v>204</v>
      </c>
      <c r="B132" s="73" t="s">
        <v>205</v>
      </c>
      <c r="C132" s="73">
        <v>2022</v>
      </c>
      <c r="D132" s="76">
        <v>2022</v>
      </c>
      <c r="E132" s="76" t="s">
        <v>32</v>
      </c>
      <c r="F132" s="28" t="s">
        <v>6</v>
      </c>
      <c r="G132" s="2">
        <f t="shared" si="55"/>
        <v>1363554.2899999998</v>
      </c>
      <c r="H132" s="2">
        <f>H133</f>
        <v>1363554.2899999998</v>
      </c>
      <c r="I132" s="2">
        <f t="shared" ref="I132:Q132" si="58">I133</f>
        <v>0</v>
      </c>
      <c r="J132" s="2">
        <f t="shared" si="58"/>
        <v>0</v>
      </c>
      <c r="K132" s="2">
        <f t="shared" si="58"/>
        <v>0</v>
      </c>
      <c r="L132" s="2">
        <f t="shared" si="58"/>
        <v>0</v>
      </c>
      <c r="M132" s="2">
        <f t="shared" si="58"/>
        <v>0</v>
      </c>
      <c r="N132" s="2">
        <f t="shared" si="58"/>
        <v>0</v>
      </c>
      <c r="O132" s="2">
        <f t="shared" si="58"/>
        <v>0</v>
      </c>
      <c r="P132" s="2">
        <f t="shared" si="58"/>
        <v>0</v>
      </c>
      <c r="Q132" s="2">
        <f t="shared" si="58"/>
        <v>0</v>
      </c>
      <c r="R132" s="73" t="s">
        <v>209</v>
      </c>
      <c r="S132" s="77" t="s">
        <v>156</v>
      </c>
      <c r="T132" s="77">
        <f>SUM(U132:Z136)</f>
        <v>100</v>
      </c>
      <c r="U132" s="77">
        <v>100</v>
      </c>
      <c r="V132" s="77"/>
      <c r="W132" s="77"/>
      <c r="X132" s="77"/>
      <c r="Y132" s="77"/>
      <c r="Z132" s="77"/>
      <c r="AA132" s="77"/>
      <c r="AB132" s="77"/>
      <c r="AC132" s="77"/>
      <c r="AD132" s="77"/>
    </row>
    <row r="133" spans="1:30" ht="32.25" customHeight="1">
      <c r="A133" s="97"/>
      <c r="B133" s="74"/>
      <c r="C133" s="74"/>
      <c r="D133" s="76"/>
      <c r="E133" s="76"/>
      <c r="F133" s="28" t="s">
        <v>7</v>
      </c>
      <c r="G133" s="2">
        <f t="shared" si="55"/>
        <v>1363554.2899999998</v>
      </c>
      <c r="H133" s="2">
        <f>H134+H135</f>
        <v>1363554.2899999998</v>
      </c>
      <c r="I133" s="2">
        <f t="shared" ref="I133:M133" si="59">I134+I135</f>
        <v>0</v>
      </c>
      <c r="J133" s="2">
        <f t="shared" si="59"/>
        <v>0</v>
      </c>
      <c r="K133" s="2">
        <f t="shared" si="59"/>
        <v>0</v>
      </c>
      <c r="L133" s="2">
        <f t="shared" si="59"/>
        <v>0</v>
      </c>
      <c r="M133" s="2">
        <f t="shared" si="59"/>
        <v>0</v>
      </c>
      <c r="N133" s="2"/>
      <c r="O133" s="2"/>
      <c r="P133" s="2"/>
      <c r="Q133" s="2"/>
      <c r="R133" s="74"/>
      <c r="S133" s="78"/>
      <c r="T133" s="78"/>
      <c r="U133" s="78"/>
      <c r="V133" s="78"/>
      <c r="W133" s="78"/>
      <c r="X133" s="78"/>
      <c r="Y133" s="78"/>
      <c r="Z133" s="78"/>
      <c r="AA133" s="78"/>
      <c r="AB133" s="78"/>
      <c r="AC133" s="78"/>
      <c r="AD133" s="78"/>
    </row>
    <row r="134" spans="1:30" ht="33" customHeight="1">
      <c r="A134" s="97"/>
      <c r="B134" s="74"/>
      <c r="C134" s="74"/>
      <c r="D134" s="76"/>
      <c r="E134" s="76"/>
      <c r="F134" s="28" t="s">
        <v>8</v>
      </c>
      <c r="G134" s="2">
        <f t="shared" si="55"/>
        <v>15408.16</v>
      </c>
      <c r="H134" s="2">
        <v>15408.16</v>
      </c>
      <c r="I134" s="2">
        <v>0</v>
      </c>
      <c r="J134" s="2">
        <v>0</v>
      </c>
      <c r="K134" s="2">
        <v>0</v>
      </c>
      <c r="L134" s="2">
        <v>0</v>
      </c>
      <c r="M134" s="2">
        <v>0</v>
      </c>
      <c r="N134" s="2"/>
      <c r="O134" s="2"/>
      <c r="P134" s="2"/>
      <c r="Q134" s="2"/>
      <c r="R134" s="74"/>
      <c r="S134" s="78"/>
      <c r="T134" s="78"/>
      <c r="U134" s="78"/>
      <c r="V134" s="78"/>
      <c r="W134" s="78"/>
      <c r="X134" s="78"/>
      <c r="Y134" s="78"/>
      <c r="Z134" s="78"/>
      <c r="AA134" s="78"/>
      <c r="AB134" s="78"/>
      <c r="AC134" s="78"/>
      <c r="AD134" s="78"/>
    </row>
    <row r="135" spans="1:30" ht="20.25" customHeight="1">
      <c r="A135" s="97"/>
      <c r="B135" s="74"/>
      <c r="C135" s="74"/>
      <c r="D135" s="76"/>
      <c r="E135" s="76"/>
      <c r="F135" s="28" t="s">
        <v>23</v>
      </c>
      <c r="G135" s="2">
        <f t="shared" si="55"/>
        <v>1348146.13</v>
      </c>
      <c r="H135" s="2">
        <v>1348146.13</v>
      </c>
      <c r="I135" s="2">
        <v>0</v>
      </c>
      <c r="J135" s="2">
        <v>0</v>
      </c>
      <c r="K135" s="2">
        <v>0</v>
      </c>
      <c r="L135" s="2">
        <v>0</v>
      </c>
      <c r="M135" s="2">
        <v>0</v>
      </c>
      <c r="N135" s="2"/>
      <c r="O135" s="2"/>
      <c r="P135" s="2"/>
      <c r="Q135" s="2"/>
      <c r="R135" s="74"/>
      <c r="S135" s="78"/>
      <c r="T135" s="78"/>
      <c r="U135" s="78"/>
      <c r="V135" s="78"/>
      <c r="W135" s="78"/>
      <c r="X135" s="78"/>
      <c r="Y135" s="78"/>
      <c r="Z135" s="78"/>
      <c r="AA135" s="78"/>
      <c r="AB135" s="78"/>
      <c r="AC135" s="78"/>
      <c r="AD135" s="78"/>
    </row>
    <row r="136" spans="1:30" ht="24.75" customHeight="1">
      <c r="A136" s="98"/>
      <c r="B136" s="75"/>
      <c r="C136" s="75"/>
      <c r="D136" s="76"/>
      <c r="E136" s="76"/>
      <c r="F136" s="28" t="s">
        <v>31</v>
      </c>
      <c r="G136" s="2">
        <f t="shared" si="55"/>
        <v>0</v>
      </c>
      <c r="H136" s="2">
        <v>0</v>
      </c>
      <c r="I136" s="2">
        <v>0</v>
      </c>
      <c r="J136" s="2">
        <v>0</v>
      </c>
      <c r="K136" s="2">
        <v>0</v>
      </c>
      <c r="L136" s="2">
        <v>0</v>
      </c>
      <c r="M136" s="2">
        <v>0</v>
      </c>
      <c r="N136" s="2"/>
      <c r="O136" s="2"/>
      <c r="P136" s="2"/>
      <c r="Q136" s="2"/>
      <c r="R136" s="75"/>
      <c r="S136" s="79"/>
      <c r="T136" s="79"/>
      <c r="U136" s="79"/>
      <c r="V136" s="79"/>
      <c r="W136" s="79"/>
      <c r="X136" s="79"/>
      <c r="Y136" s="79"/>
      <c r="Z136" s="79"/>
      <c r="AA136" s="79"/>
      <c r="AB136" s="79"/>
      <c r="AC136" s="79"/>
      <c r="AD136" s="79"/>
    </row>
    <row r="137" spans="1:30" ht="15" customHeight="1">
      <c r="A137" s="96" t="s">
        <v>225</v>
      </c>
      <c r="B137" s="73" t="s">
        <v>226</v>
      </c>
      <c r="C137" s="73">
        <v>2022</v>
      </c>
      <c r="D137" s="76">
        <v>2022</v>
      </c>
      <c r="E137" s="76" t="s">
        <v>32</v>
      </c>
      <c r="F137" s="28" t="s">
        <v>6</v>
      </c>
      <c r="G137" s="2">
        <f t="shared" si="40"/>
        <v>209000</v>
      </c>
      <c r="H137" s="2">
        <f>H138</f>
        <v>209000</v>
      </c>
      <c r="I137" s="2">
        <f t="shared" ref="I137:Q137" si="60">I138</f>
        <v>0</v>
      </c>
      <c r="J137" s="2">
        <f t="shared" si="60"/>
        <v>0</v>
      </c>
      <c r="K137" s="2">
        <f t="shared" si="60"/>
        <v>0</v>
      </c>
      <c r="L137" s="2">
        <f t="shared" si="60"/>
        <v>0</v>
      </c>
      <c r="M137" s="2">
        <f t="shared" si="60"/>
        <v>0</v>
      </c>
      <c r="N137" s="2">
        <f t="shared" si="60"/>
        <v>0</v>
      </c>
      <c r="O137" s="2">
        <f t="shared" si="60"/>
        <v>0</v>
      </c>
      <c r="P137" s="2">
        <f t="shared" si="60"/>
        <v>0</v>
      </c>
      <c r="Q137" s="2">
        <f t="shared" si="60"/>
        <v>0</v>
      </c>
      <c r="R137" s="73" t="s">
        <v>196</v>
      </c>
      <c r="S137" s="77" t="s">
        <v>161</v>
      </c>
      <c r="T137" s="77">
        <f>SUM(U137:Z141)</f>
        <v>1</v>
      </c>
      <c r="U137" s="77">
        <v>1</v>
      </c>
      <c r="V137" s="77"/>
      <c r="W137" s="77"/>
      <c r="X137" s="77"/>
      <c r="Y137" s="77"/>
      <c r="Z137" s="77"/>
      <c r="AA137" s="77"/>
      <c r="AB137" s="77"/>
      <c r="AC137" s="77"/>
      <c r="AD137" s="77"/>
    </row>
    <row r="138" spans="1:30" ht="32.25" customHeight="1">
      <c r="A138" s="97"/>
      <c r="B138" s="74"/>
      <c r="C138" s="74"/>
      <c r="D138" s="76"/>
      <c r="E138" s="76"/>
      <c r="F138" s="28" t="s">
        <v>7</v>
      </c>
      <c r="G138" s="2">
        <f t="shared" si="40"/>
        <v>209000</v>
      </c>
      <c r="H138" s="2">
        <f>H139+H140</f>
        <v>209000</v>
      </c>
      <c r="I138" s="2">
        <f t="shared" ref="I138:M138" si="61">I139+I140</f>
        <v>0</v>
      </c>
      <c r="J138" s="2">
        <f t="shared" si="61"/>
        <v>0</v>
      </c>
      <c r="K138" s="2">
        <f t="shared" si="61"/>
        <v>0</v>
      </c>
      <c r="L138" s="2">
        <f t="shared" si="61"/>
        <v>0</v>
      </c>
      <c r="M138" s="2">
        <f t="shared" si="61"/>
        <v>0</v>
      </c>
      <c r="N138" s="2"/>
      <c r="O138" s="2"/>
      <c r="P138" s="2"/>
      <c r="Q138" s="2"/>
      <c r="R138" s="74"/>
      <c r="S138" s="78"/>
      <c r="T138" s="78"/>
      <c r="U138" s="78"/>
      <c r="V138" s="78"/>
      <c r="W138" s="78"/>
      <c r="X138" s="78"/>
      <c r="Y138" s="78"/>
      <c r="Z138" s="78"/>
      <c r="AA138" s="78"/>
      <c r="AB138" s="78"/>
      <c r="AC138" s="78"/>
      <c r="AD138" s="78"/>
    </row>
    <row r="139" spans="1:30" ht="33" customHeight="1">
      <c r="A139" s="97"/>
      <c r="B139" s="74"/>
      <c r="C139" s="74"/>
      <c r="D139" s="76"/>
      <c r="E139" s="76"/>
      <c r="F139" s="28" t="s">
        <v>8</v>
      </c>
      <c r="G139" s="2">
        <f t="shared" si="40"/>
        <v>209000</v>
      </c>
      <c r="H139" s="2">
        <v>209000</v>
      </c>
      <c r="I139" s="2">
        <v>0</v>
      </c>
      <c r="J139" s="2">
        <v>0</v>
      </c>
      <c r="K139" s="2">
        <v>0</v>
      </c>
      <c r="L139" s="2">
        <v>0</v>
      </c>
      <c r="M139" s="2">
        <v>0</v>
      </c>
      <c r="N139" s="2"/>
      <c r="O139" s="2"/>
      <c r="P139" s="2"/>
      <c r="Q139" s="2"/>
      <c r="R139" s="74"/>
      <c r="S139" s="78"/>
      <c r="T139" s="78"/>
      <c r="U139" s="78"/>
      <c r="V139" s="78"/>
      <c r="W139" s="78"/>
      <c r="X139" s="78"/>
      <c r="Y139" s="78"/>
      <c r="Z139" s="78"/>
      <c r="AA139" s="78"/>
      <c r="AB139" s="78"/>
      <c r="AC139" s="78"/>
      <c r="AD139" s="78"/>
    </row>
    <row r="140" spans="1:30" ht="20.25" customHeight="1">
      <c r="A140" s="97"/>
      <c r="B140" s="74"/>
      <c r="C140" s="74"/>
      <c r="D140" s="76"/>
      <c r="E140" s="76"/>
      <c r="F140" s="28" t="s">
        <v>23</v>
      </c>
      <c r="G140" s="2">
        <f t="shared" si="40"/>
        <v>0</v>
      </c>
      <c r="H140" s="2">
        <v>0</v>
      </c>
      <c r="I140" s="2">
        <v>0</v>
      </c>
      <c r="J140" s="2">
        <v>0</v>
      </c>
      <c r="K140" s="2">
        <v>0</v>
      </c>
      <c r="L140" s="2">
        <v>0</v>
      </c>
      <c r="M140" s="2">
        <v>0</v>
      </c>
      <c r="N140" s="2"/>
      <c r="O140" s="2"/>
      <c r="P140" s="2"/>
      <c r="Q140" s="2"/>
      <c r="R140" s="74"/>
      <c r="S140" s="78"/>
      <c r="T140" s="78"/>
      <c r="U140" s="78"/>
      <c r="V140" s="78"/>
      <c r="W140" s="78"/>
      <c r="X140" s="78"/>
      <c r="Y140" s="78"/>
      <c r="Z140" s="78"/>
      <c r="AA140" s="78"/>
      <c r="AB140" s="78"/>
      <c r="AC140" s="78"/>
      <c r="AD140" s="78"/>
    </row>
    <row r="141" spans="1:30" ht="24.75" customHeight="1">
      <c r="A141" s="98"/>
      <c r="B141" s="75"/>
      <c r="C141" s="75"/>
      <c r="D141" s="76"/>
      <c r="E141" s="76"/>
      <c r="F141" s="28" t="s">
        <v>31</v>
      </c>
      <c r="G141" s="2">
        <f t="shared" si="40"/>
        <v>0</v>
      </c>
      <c r="H141" s="2">
        <v>0</v>
      </c>
      <c r="I141" s="2">
        <v>0</v>
      </c>
      <c r="J141" s="2">
        <v>0</v>
      </c>
      <c r="K141" s="2">
        <v>0</v>
      </c>
      <c r="L141" s="2">
        <v>0</v>
      </c>
      <c r="M141" s="2">
        <v>0</v>
      </c>
      <c r="N141" s="2"/>
      <c r="O141" s="2"/>
      <c r="P141" s="2"/>
      <c r="Q141" s="2"/>
      <c r="R141" s="75"/>
      <c r="S141" s="79"/>
      <c r="T141" s="79"/>
      <c r="U141" s="79"/>
      <c r="V141" s="79"/>
      <c r="W141" s="79"/>
      <c r="X141" s="79"/>
      <c r="Y141" s="79"/>
      <c r="Z141" s="79"/>
      <c r="AA141" s="79"/>
      <c r="AB141" s="79"/>
      <c r="AC141" s="79"/>
      <c r="AD141" s="79"/>
    </row>
    <row r="142" spans="1:30" ht="23.25" customHeight="1">
      <c r="A142" s="96" t="s">
        <v>230</v>
      </c>
      <c r="B142" s="73" t="s">
        <v>229</v>
      </c>
      <c r="C142" s="73">
        <v>2023</v>
      </c>
      <c r="D142" s="76">
        <v>2024</v>
      </c>
      <c r="E142" s="76" t="s">
        <v>32</v>
      </c>
      <c r="F142" s="47" t="s">
        <v>6</v>
      </c>
      <c r="G142" s="2">
        <f t="shared" ref="G142:G146" si="62">H142+I142+J142+K142+L142+M142</f>
        <v>590016.75</v>
      </c>
      <c r="H142" s="2">
        <f>H143</f>
        <v>0</v>
      </c>
      <c r="I142" s="2">
        <f t="shared" ref="I142:Q142" si="63">I143</f>
        <v>271000</v>
      </c>
      <c r="J142" s="2">
        <f t="shared" si="63"/>
        <v>319016.75</v>
      </c>
      <c r="K142" s="2">
        <f t="shared" si="63"/>
        <v>0</v>
      </c>
      <c r="L142" s="2">
        <f t="shared" si="63"/>
        <v>0</v>
      </c>
      <c r="M142" s="2">
        <f t="shared" si="63"/>
        <v>0</v>
      </c>
      <c r="N142" s="2">
        <f t="shared" si="63"/>
        <v>0</v>
      </c>
      <c r="O142" s="2">
        <f t="shared" si="63"/>
        <v>0</v>
      </c>
      <c r="P142" s="2">
        <f t="shared" si="63"/>
        <v>0</v>
      </c>
      <c r="Q142" s="2">
        <f t="shared" si="63"/>
        <v>0</v>
      </c>
      <c r="R142" s="73" t="s">
        <v>231</v>
      </c>
      <c r="S142" s="77" t="s">
        <v>156</v>
      </c>
      <c r="T142" s="77">
        <v>100</v>
      </c>
      <c r="U142" s="77"/>
      <c r="V142" s="77">
        <v>100</v>
      </c>
      <c r="W142" s="77">
        <v>100</v>
      </c>
      <c r="X142" s="77"/>
      <c r="Y142" s="77"/>
      <c r="Z142" s="77"/>
      <c r="AA142" s="77"/>
      <c r="AB142" s="77"/>
      <c r="AC142" s="77"/>
      <c r="AD142" s="77"/>
    </row>
    <row r="143" spans="1:30" ht="39" customHeight="1">
      <c r="A143" s="97"/>
      <c r="B143" s="74"/>
      <c r="C143" s="74"/>
      <c r="D143" s="76"/>
      <c r="E143" s="76"/>
      <c r="F143" s="47" t="s">
        <v>7</v>
      </c>
      <c r="G143" s="2">
        <f t="shared" si="62"/>
        <v>590016.75</v>
      </c>
      <c r="H143" s="2">
        <f>H144+H145</f>
        <v>0</v>
      </c>
      <c r="I143" s="2">
        <f t="shared" ref="I143:M143" si="64">I144+I145</f>
        <v>271000</v>
      </c>
      <c r="J143" s="2">
        <f t="shared" si="64"/>
        <v>319016.75</v>
      </c>
      <c r="K143" s="2">
        <f t="shared" si="64"/>
        <v>0</v>
      </c>
      <c r="L143" s="2">
        <f t="shared" si="64"/>
        <v>0</v>
      </c>
      <c r="M143" s="2">
        <f t="shared" si="64"/>
        <v>0</v>
      </c>
      <c r="N143" s="2"/>
      <c r="O143" s="2"/>
      <c r="P143" s="2"/>
      <c r="Q143" s="2"/>
      <c r="R143" s="74"/>
      <c r="S143" s="78"/>
      <c r="T143" s="78"/>
      <c r="U143" s="78"/>
      <c r="V143" s="78"/>
      <c r="W143" s="78"/>
      <c r="X143" s="78"/>
      <c r="Y143" s="78"/>
      <c r="Z143" s="78"/>
      <c r="AA143" s="78"/>
      <c r="AB143" s="78"/>
      <c r="AC143" s="78"/>
      <c r="AD143" s="78"/>
    </row>
    <row r="144" spans="1:30" ht="33" customHeight="1">
      <c r="A144" s="97"/>
      <c r="B144" s="74"/>
      <c r="C144" s="74"/>
      <c r="D144" s="76"/>
      <c r="E144" s="76"/>
      <c r="F144" s="47" t="s">
        <v>8</v>
      </c>
      <c r="G144" s="2">
        <f t="shared" si="62"/>
        <v>5927.27</v>
      </c>
      <c r="H144" s="2">
        <v>0</v>
      </c>
      <c r="I144" s="2">
        <v>2737.1</v>
      </c>
      <c r="J144" s="2">
        <v>3190.17</v>
      </c>
      <c r="K144" s="2">
        <v>0</v>
      </c>
      <c r="L144" s="2">
        <v>0</v>
      </c>
      <c r="M144" s="2">
        <v>0</v>
      </c>
      <c r="N144" s="2"/>
      <c r="O144" s="2"/>
      <c r="P144" s="2"/>
      <c r="Q144" s="2"/>
      <c r="R144" s="74"/>
      <c r="S144" s="78"/>
      <c r="T144" s="78"/>
      <c r="U144" s="78"/>
      <c r="V144" s="78"/>
      <c r="W144" s="78"/>
      <c r="X144" s="78"/>
      <c r="Y144" s="78"/>
      <c r="Z144" s="78"/>
      <c r="AA144" s="78"/>
      <c r="AB144" s="78"/>
      <c r="AC144" s="78"/>
      <c r="AD144" s="78"/>
    </row>
    <row r="145" spans="1:30" ht="32.25" customHeight="1">
      <c r="A145" s="97"/>
      <c r="B145" s="74"/>
      <c r="C145" s="74"/>
      <c r="D145" s="76"/>
      <c r="E145" s="76"/>
      <c r="F145" s="47" t="s">
        <v>23</v>
      </c>
      <c r="G145" s="2">
        <f t="shared" si="62"/>
        <v>584089.48</v>
      </c>
      <c r="H145" s="2">
        <v>0</v>
      </c>
      <c r="I145" s="2">
        <v>268262.90000000002</v>
      </c>
      <c r="J145" s="2">
        <v>315826.58</v>
      </c>
      <c r="K145" s="2">
        <v>0</v>
      </c>
      <c r="L145" s="2">
        <v>0</v>
      </c>
      <c r="M145" s="2">
        <v>0</v>
      </c>
      <c r="N145" s="2"/>
      <c r="O145" s="2"/>
      <c r="P145" s="2"/>
      <c r="Q145" s="2"/>
      <c r="R145" s="74"/>
      <c r="S145" s="78"/>
      <c r="T145" s="78"/>
      <c r="U145" s="78"/>
      <c r="V145" s="78"/>
      <c r="W145" s="78"/>
      <c r="X145" s="78"/>
      <c r="Y145" s="78"/>
      <c r="Z145" s="78"/>
      <c r="AA145" s="78"/>
      <c r="AB145" s="78"/>
      <c r="AC145" s="78"/>
      <c r="AD145" s="78"/>
    </row>
    <row r="146" spans="1:30" ht="35.25" customHeight="1">
      <c r="A146" s="98"/>
      <c r="B146" s="75"/>
      <c r="C146" s="75"/>
      <c r="D146" s="76"/>
      <c r="E146" s="76"/>
      <c r="F146" s="47" t="s">
        <v>31</v>
      </c>
      <c r="G146" s="2">
        <f t="shared" si="62"/>
        <v>0</v>
      </c>
      <c r="H146" s="2">
        <v>0</v>
      </c>
      <c r="I146" s="2">
        <v>0</v>
      </c>
      <c r="J146" s="2">
        <v>0</v>
      </c>
      <c r="K146" s="2">
        <v>0</v>
      </c>
      <c r="L146" s="2">
        <v>0</v>
      </c>
      <c r="M146" s="2">
        <v>0</v>
      </c>
      <c r="N146" s="2"/>
      <c r="O146" s="2"/>
      <c r="P146" s="2"/>
      <c r="Q146" s="2"/>
      <c r="R146" s="75"/>
      <c r="S146" s="79"/>
      <c r="T146" s="79"/>
      <c r="U146" s="79"/>
      <c r="V146" s="79"/>
      <c r="W146" s="79"/>
      <c r="X146" s="79"/>
      <c r="Y146" s="79"/>
      <c r="Z146" s="79"/>
      <c r="AA146" s="79"/>
      <c r="AB146" s="79"/>
      <c r="AC146" s="79"/>
      <c r="AD146" s="79"/>
    </row>
    <row r="147" spans="1:30" ht="23.25" customHeight="1">
      <c r="A147" s="96" t="s">
        <v>247</v>
      </c>
      <c r="B147" s="73" t="s">
        <v>248</v>
      </c>
      <c r="C147" s="73">
        <v>2023</v>
      </c>
      <c r="D147" s="76">
        <v>2024</v>
      </c>
      <c r="E147" s="76" t="s">
        <v>32</v>
      </c>
      <c r="F147" s="33" t="s">
        <v>6</v>
      </c>
      <c r="G147" s="2">
        <f t="shared" si="40"/>
        <v>2000000</v>
      </c>
      <c r="H147" s="2">
        <f>H148</f>
        <v>0</v>
      </c>
      <c r="I147" s="2">
        <f t="shared" ref="I147:Q147" si="65">I148</f>
        <v>1000000</v>
      </c>
      <c r="J147" s="2">
        <f t="shared" si="65"/>
        <v>1000000</v>
      </c>
      <c r="K147" s="2">
        <f t="shared" si="65"/>
        <v>0</v>
      </c>
      <c r="L147" s="2">
        <f t="shared" si="65"/>
        <v>0</v>
      </c>
      <c r="M147" s="2">
        <f t="shared" si="65"/>
        <v>0</v>
      </c>
      <c r="N147" s="2">
        <f t="shared" si="65"/>
        <v>0</v>
      </c>
      <c r="O147" s="2">
        <f t="shared" si="65"/>
        <v>0</v>
      </c>
      <c r="P147" s="2">
        <f t="shared" si="65"/>
        <v>0</v>
      </c>
      <c r="Q147" s="2">
        <f t="shared" si="65"/>
        <v>0</v>
      </c>
      <c r="R147" s="73" t="s">
        <v>196</v>
      </c>
      <c r="S147" s="77" t="s">
        <v>161</v>
      </c>
      <c r="T147" s="77">
        <f>SUM(U147:Z151)</f>
        <v>1</v>
      </c>
      <c r="U147" s="77"/>
      <c r="V147" s="77">
        <v>1</v>
      </c>
      <c r="W147" s="77"/>
      <c r="X147" s="77"/>
      <c r="Y147" s="77"/>
      <c r="Z147" s="77"/>
      <c r="AA147" s="77"/>
      <c r="AB147" s="77"/>
      <c r="AC147" s="77"/>
      <c r="AD147" s="77"/>
    </row>
    <row r="148" spans="1:30" ht="39" customHeight="1">
      <c r="A148" s="97"/>
      <c r="B148" s="74"/>
      <c r="C148" s="74"/>
      <c r="D148" s="76"/>
      <c r="E148" s="76"/>
      <c r="F148" s="33" t="s">
        <v>7</v>
      </c>
      <c r="G148" s="2">
        <f t="shared" si="40"/>
        <v>2000000</v>
      </c>
      <c r="H148" s="2">
        <f>H149+H150</f>
        <v>0</v>
      </c>
      <c r="I148" s="2">
        <f t="shared" ref="I148:M148" si="66">I149+I150</f>
        <v>1000000</v>
      </c>
      <c r="J148" s="2">
        <f t="shared" si="66"/>
        <v>1000000</v>
      </c>
      <c r="K148" s="2">
        <f t="shared" si="66"/>
        <v>0</v>
      </c>
      <c r="L148" s="2">
        <f t="shared" si="66"/>
        <v>0</v>
      </c>
      <c r="M148" s="2">
        <f t="shared" si="66"/>
        <v>0</v>
      </c>
      <c r="N148" s="2"/>
      <c r="O148" s="2"/>
      <c r="P148" s="2"/>
      <c r="Q148" s="2"/>
      <c r="R148" s="74"/>
      <c r="S148" s="78"/>
      <c r="T148" s="78"/>
      <c r="U148" s="78"/>
      <c r="V148" s="78"/>
      <c r="W148" s="78"/>
      <c r="X148" s="78"/>
      <c r="Y148" s="78"/>
      <c r="Z148" s="78"/>
      <c r="AA148" s="78"/>
      <c r="AB148" s="78"/>
      <c r="AC148" s="78"/>
      <c r="AD148" s="78"/>
    </row>
    <row r="149" spans="1:30" ht="33" customHeight="1">
      <c r="A149" s="97"/>
      <c r="B149" s="74"/>
      <c r="C149" s="74"/>
      <c r="D149" s="76"/>
      <c r="E149" s="76"/>
      <c r="F149" s="33" t="s">
        <v>8</v>
      </c>
      <c r="G149" s="2">
        <f t="shared" si="40"/>
        <v>2000000</v>
      </c>
      <c r="H149" s="2">
        <v>0</v>
      </c>
      <c r="I149" s="2">
        <v>1000000</v>
      </c>
      <c r="J149" s="2">
        <v>1000000</v>
      </c>
      <c r="K149" s="2">
        <v>0</v>
      </c>
      <c r="L149" s="2">
        <v>0</v>
      </c>
      <c r="M149" s="2">
        <v>0</v>
      </c>
      <c r="N149" s="2"/>
      <c r="O149" s="2"/>
      <c r="P149" s="2"/>
      <c r="Q149" s="2"/>
      <c r="R149" s="74"/>
      <c r="S149" s="78"/>
      <c r="T149" s="78"/>
      <c r="U149" s="78"/>
      <c r="V149" s="78"/>
      <c r="W149" s="78"/>
      <c r="X149" s="78"/>
      <c r="Y149" s="78"/>
      <c r="Z149" s="78"/>
      <c r="AA149" s="78"/>
      <c r="AB149" s="78"/>
      <c r="AC149" s="78"/>
      <c r="AD149" s="78"/>
    </row>
    <row r="150" spans="1:30" ht="32.25" customHeight="1">
      <c r="A150" s="97"/>
      <c r="B150" s="74"/>
      <c r="C150" s="74"/>
      <c r="D150" s="76"/>
      <c r="E150" s="76"/>
      <c r="F150" s="33" t="s">
        <v>23</v>
      </c>
      <c r="G150" s="2">
        <f t="shared" si="40"/>
        <v>0</v>
      </c>
      <c r="H150" s="2">
        <v>0</v>
      </c>
      <c r="I150" s="2">
        <v>0</v>
      </c>
      <c r="J150" s="2">
        <v>0</v>
      </c>
      <c r="K150" s="2">
        <v>0</v>
      </c>
      <c r="L150" s="2">
        <v>0</v>
      </c>
      <c r="M150" s="2">
        <v>0</v>
      </c>
      <c r="N150" s="2"/>
      <c r="O150" s="2"/>
      <c r="P150" s="2"/>
      <c r="Q150" s="2"/>
      <c r="R150" s="74"/>
      <c r="S150" s="78"/>
      <c r="T150" s="78"/>
      <c r="U150" s="78"/>
      <c r="V150" s="78"/>
      <c r="W150" s="78"/>
      <c r="X150" s="78"/>
      <c r="Y150" s="78"/>
      <c r="Z150" s="78"/>
      <c r="AA150" s="78"/>
      <c r="AB150" s="78"/>
      <c r="AC150" s="78"/>
      <c r="AD150" s="78"/>
    </row>
    <row r="151" spans="1:30" ht="98.25" customHeight="1">
      <c r="A151" s="98"/>
      <c r="B151" s="75"/>
      <c r="C151" s="75"/>
      <c r="D151" s="76"/>
      <c r="E151" s="76"/>
      <c r="F151" s="33" t="s">
        <v>31</v>
      </c>
      <c r="G151" s="2">
        <f t="shared" si="40"/>
        <v>0</v>
      </c>
      <c r="H151" s="2">
        <v>0</v>
      </c>
      <c r="I151" s="2">
        <v>0</v>
      </c>
      <c r="J151" s="2">
        <v>0</v>
      </c>
      <c r="K151" s="2">
        <v>0</v>
      </c>
      <c r="L151" s="2">
        <v>0</v>
      </c>
      <c r="M151" s="2">
        <v>0</v>
      </c>
      <c r="N151" s="2"/>
      <c r="O151" s="2"/>
      <c r="P151" s="2"/>
      <c r="Q151" s="2"/>
      <c r="R151" s="75"/>
      <c r="S151" s="79"/>
      <c r="T151" s="79"/>
      <c r="U151" s="79"/>
      <c r="V151" s="79"/>
      <c r="W151" s="79"/>
      <c r="X151" s="79"/>
      <c r="Y151" s="79"/>
      <c r="Z151" s="79"/>
      <c r="AA151" s="79"/>
      <c r="AB151" s="79"/>
      <c r="AC151" s="79"/>
      <c r="AD151" s="79"/>
    </row>
    <row r="152" spans="1:30" ht="17.25" customHeight="1">
      <c r="A152" s="108" t="s">
        <v>144</v>
      </c>
      <c r="B152" s="109"/>
      <c r="C152" s="109"/>
      <c r="D152" s="109"/>
      <c r="E152" s="109"/>
      <c r="F152" s="109"/>
      <c r="G152" s="109"/>
      <c r="H152" s="109"/>
      <c r="I152" s="109"/>
      <c r="J152" s="109"/>
      <c r="K152" s="109"/>
      <c r="L152" s="109"/>
      <c r="M152" s="109"/>
      <c r="N152" s="109"/>
      <c r="O152" s="109"/>
      <c r="P152" s="109"/>
      <c r="Q152" s="109"/>
      <c r="R152" s="109"/>
      <c r="S152" s="109"/>
      <c r="T152" s="109"/>
      <c r="U152" s="109"/>
      <c r="V152" s="109"/>
      <c r="W152" s="109"/>
      <c r="X152" s="109"/>
      <c r="Y152" s="109"/>
      <c r="Z152" s="109"/>
      <c r="AA152" s="109"/>
      <c r="AB152" s="109"/>
      <c r="AC152" s="109"/>
      <c r="AD152" s="110"/>
    </row>
    <row r="153" spans="1:30" ht="21.75" customHeight="1">
      <c r="A153" s="80" t="s">
        <v>17</v>
      </c>
      <c r="B153" s="76" t="s">
        <v>107</v>
      </c>
      <c r="C153" s="76">
        <v>2022</v>
      </c>
      <c r="D153" s="76">
        <v>2027</v>
      </c>
      <c r="E153" s="76" t="s">
        <v>32</v>
      </c>
      <c r="F153" s="28" t="s">
        <v>6</v>
      </c>
      <c r="G153" s="2">
        <f>H153+I153+J153+K153+L153+M153</f>
        <v>3554275</v>
      </c>
      <c r="H153" s="1">
        <f>H154</f>
        <v>16000</v>
      </c>
      <c r="I153" s="1">
        <f t="shared" ref="I153:M153" si="67">I154</f>
        <v>232875</v>
      </c>
      <c r="J153" s="1">
        <f t="shared" si="67"/>
        <v>960000</v>
      </c>
      <c r="K153" s="1">
        <f t="shared" si="67"/>
        <v>831600</v>
      </c>
      <c r="L153" s="1">
        <f t="shared" si="67"/>
        <v>919100</v>
      </c>
      <c r="M153" s="1">
        <f t="shared" si="67"/>
        <v>594700</v>
      </c>
      <c r="N153" s="1"/>
      <c r="O153" s="1"/>
      <c r="P153" s="1"/>
      <c r="Q153" s="1"/>
      <c r="R153" s="76" t="s">
        <v>14</v>
      </c>
      <c r="S153" s="76" t="s">
        <v>14</v>
      </c>
      <c r="T153" s="76" t="s">
        <v>14</v>
      </c>
      <c r="U153" s="76" t="s">
        <v>14</v>
      </c>
      <c r="V153" s="76" t="s">
        <v>14</v>
      </c>
      <c r="W153" s="76" t="s">
        <v>14</v>
      </c>
      <c r="X153" s="76" t="s">
        <v>14</v>
      </c>
      <c r="Y153" s="76" t="s">
        <v>14</v>
      </c>
      <c r="Z153" s="76" t="s">
        <v>14</v>
      </c>
      <c r="AA153" s="73"/>
      <c r="AB153" s="73"/>
      <c r="AC153" s="73"/>
      <c r="AD153" s="73"/>
    </row>
    <row r="154" spans="1:30" ht="32.25" customHeight="1">
      <c r="A154" s="80"/>
      <c r="B154" s="76"/>
      <c r="C154" s="76"/>
      <c r="D154" s="76"/>
      <c r="E154" s="76"/>
      <c r="F154" s="28" t="s">
        <v>7</v>
      </c>
      <c r="G154" s="2">
        <f t="shared" ref="G154:G177" si="68">H154+I154+J154+K154+L154+M154</f>
        <v>3554275</v>
      </c>
      <c r="H154" s="1">
        <f>H155</f>
        <v>16000</v>
      </c>
      <c r="I154" s="1">
        <f t="shared" ref="I154:M154" si="69">I155</f>
        <v>232875</v>
      </c>
      <c r="J154" s="1">
        <f t="shared" si="69"/>
        <v>960000</v>
      </c>
      <c r="K154" s="1">
        <f t="shared" si="69"/>
        <v>831600</v>
      </c>
      <c r="L154" s="1">
        <f t="shared" si="69"/>
        <v>919100</v>
      </c>
      <c r="M154" s="1">
        <f t="shared" si="69"/>
        <v>594700</v>
      </c>
      <c r="N154" s="1"/>
      <c r="O154" s="1"/>
      <c r="P154" s="1"/>
      <c r="Q154" s="1"/>
      <c r="R154" s="76"/>
      <c r="S154" s="76"/>
      <c r="T154" s="76"/>
      <c r="U154" s="76"/>
      <c r="V154" s="76"/>
      <c r="W154" s="76"/>
      <c r="X154" s="76"/>
      <c r="Y154" s="76"/>
      <c r="Z154" s="76"/>
      <c r="AA154" s="74"/>
      <c r="AB154" s="74"/>
      <c r="AC154" s="74"/>
      <c r="AD154" s="74"/>
    </row>
    <row r="155" spans="1:30" ht="33" customHeight="1">
      <c r="A155" s="80"/>
      <c r="B155" s="76"/>
      <c r="C155" s="76"/>
      <c r="D155" s="76"/>
      <c r="E155" s="76"/>
      <c r="F155" s="28" t="s">
        <v>8</v>
      </c>
      <c r="G155" s="2">
        <f t="shared" si="68"/>
        <v>3554275</v>
      </c>
      <c r="H155" s="1">
        <f t="shared" ref="H155:I157" si="70">H160+H165+H175</f>
        <v>16000</v>
      </c>
      <c r="I155" s="1">
        <f t="shared" si="70"/>
        <v>232875</v>
      </c>
      <c r="J155" s="1">
        <f>J160+J165+J170+J175</f>
        <v>960000</v>
      </c>
      <c r="K155" s="1">
        <f t="shared" ref="K155:M155" si="71">K160+K165+K170+K175</f>
        <v>831600</v>
      </c>
      <c r="L155" s="1">
        <f t="shared" si="71"/>
        <v>919100</v>
      </c>
      <c r="M155" s="1">
        <f t="shared" si="71"/>
        <v>594700</v>
      </c>
      <c r="N155" s="1"/>
      <c r="O155" s="1"/>
      <c r="P155" s="1"/>
      <c r="Q155" s="1"/>
      <c r="R155" s="76"/>
      <c r="S155" s="76"/>
      <c r="T155" s="76"/>
      <c r="U155" s="76"/>
      <c r="V155" s="76"/>
      <c r="W155" s="76"/>
      <c r="X155" s="76"/>
      <c r="Y155" s="76"/>
      <c r="Z155" s="76"/>
      <c r="AA155" s="74"/>
      <c r="AB155" s="74"/>
      <c r="AC155" s="74"/>
      <c r="AD155" s="74"/>
    </row>
    <row r="156" spans="1:30" ht="20.25" customHeight="1">
      <c r="A156" s="80"/>
      <c r="B156" s="76"/>
      <c r="C156" s="76"/>
      <c r="D156" s="76"/>
      <c r="E156" s="76"/>
      <c r="F156" s="28" t="s">
        <v>23</v>
      </c>
      <c r="G156" s="2">
        <f t="shared" si="68"/>
        <v>1800000</v>
      </c>
      <c r="H156" s="1">
        <f t="shared" si="70"/>
        <v>0</v>
      </c>
      <c r="I156" s="1">
        <f t="shared" si="70"/>
        <v>0</v>
      </c>
      <c r="J156" s="1">
        <f>J161+J166+J176</f>
        <v>1800000</v>
      </c>
      <c r="K156" s="1">
        <f t="shared" ref="K156:M157" si="72">K161+K166+K176</f>
        <v>0</v>
      </c>
      <c r="L156" s="1">
        <f t="shared" si="72"/>
        <v>0</v>
      </c>
      <c r="M156" s="1">
        <f t="shared" si="72"/>
        <v>0</v>
      </c>
      <c r="N156" s="1">
        <f>N161+N166+N176</f>
        <v>0</v>
      </c>
      <c r="O156" s="1">
        <f>O161+O166+O176</f>
        <v>0</v>
      </c>
      <c r="P156" s="1">
        <f>P161+P166+P176</f>
        <v>0</v>
      </c>
      <c r="Q156" s="1">
        <f>Q161+Q166+Q176</f>
        <v>0</v>
      </c>
      <c r="R156" s="76"/>
      <c r="S156" s="76"/>
      <c r="T156" s="76"/>
      <c r="U156" s="76"/>
      <c r="V156" s="76"/>
      <c r="W156" s="76"/>
      <c r="X156" s="76"/>
      <c r="Y156" s="76"/>
      <c r="Z156" s="76"/>
      <c r="AA156" s="74"/>
      <c r="AB156" s="74"/>
      <c r="AC156" s="74"/>
      <c r="AD156" s="74"/>
    </row>
    <row r="157" spans="1:30" ht="24.75" customHeight="1">
      <c r="A157" s="80"/>
      <c r="B157" s="76"/>
      <c r="C157" s="76"/>
      <c r="D157" s="76"/>
      <c r="E157" s="76"/>
      <c r="F157" s="28" t="s">
        <v>31</v>
      </c>
      <c r="G157" s="2">
        <f t="shared" si="68"/>
        <v>0</v>
      </c>
      <c r="H157" s="1">
        <f t="shared" si="70"/>
        <v>0</v>
      </c>
      <c r="I157" s="1">
        <f t="shared" si="70"/>
        <v>0</v>
      </c>
      <c r="J157" s="1">
        <f>J162+J167+J177</f>
        <v>0</v>
      </c>
      <c r="K157" s="1">
        <f t="shared" si="72"/>
        <v>0</v>
      </c>
      <c r="L157" s="1">
        <f t="shared" si="72"/>
        <v>0</v>
      </c>
      <c r="M157" s="1">
        <f t="shared" si="72"/>
        <v>0</v>
      </c>
      <c r="N157" s="1"/>
      <c r="O157" s="1"/>
      <c r="P157" s="1"/>
      <c r="Q157" s="1"/>
      <c r="R157" s="76"/>
      <c r="S157" s="76"/>
      <c r="T157" s="76"/>
      <c r="U157" s="76"/>
      <c r="V157" s="76"/>
      <c r="W157" s="76"/>
      <c r="X157" s="76"/>
      <c r="Y157" s="76"/>
      <c r="Z157" s="76"/>
      <c r="AA157" s="75"/>
      <c r="AB157" s="75"/>
      <c r="AC157" s="75"/>
      <c r="AD157" s="75"/>
    </row>
    <row r="158" spans="1:30" ht="18.75" customHeight="1">
      <c r="A158" s="77" t="s">
        <v>45</v>
      </c>
      <c r="B158" s="73" t="s">
        <v>108</v>
      </c>
      <c r="C158" s="77">
        <v>2023</v>
      </c>
      <c r="D158" s="77">
        <v>2027</v>
      </c>
      <c r="E158" s="76" t="s">
        <v>32</v>
      </c>
      <c r="F158" s="28" t="s">
        <v>6</v>
      </c>
      <c r="G158" s="2">
        <f t="shared" si="68"/>
        <v>1200875</v>
      </c>
      <c r="H158" s="1">
        <f>H159</f>
        <v>0</v>
      </c>
      <c r="I158" s="1">
        <f t="shared" ref="I158" si="73">I159</f>
        <v>208875</v>
      </c>
      <c r="J158" s="1">
        <f t="shared" ref="J158" si="74">J159</f>
        <v>700000</v>
      </c>
      <c r="K158" s="1">
        <f t="shared" ref="K158" si="75">K159</f>
        <v>98000</v>
      </c>
      <c r="L158" s="1">
        <f t="shared" ref="L158" si="76">L159</f>
        <v>98000</v>
      </c>
      <c r="M158" s="1">
        <f t="shared" ref="M158" si="77">M159</f>
        <v>96000</v>
      </c>
      <c r="N158" s="1"/>
      <c r="O158" s="1"/>
      <c r="P158" s="1"/>
      <c r="Q158" s="1"/>
      <c r="R158" s="73" t="s">
        <v>169</v>
      </c>
      <c r="S158" s="77" t="s">
        <v>161</v>
      </c>
      <c r="T158" s="77">
        <f>SUM(U158:Z162)</f>
        <v>57</v>
      </c>
      <c r="U158" s="77"/>
      <c r="V158" s="77">
        <v>17</v>
      </c>
      <c r="W158" s="77">
        <v>10</v>
      </c>
      <c r="X158" s="77">
        <v>10</v>
      </c>
      <c r="Y158" s="77">
        <v>10</v>
      </c>
      <c r="Z158" s="77">
        <v>10</v>
      </c>
      <c r="AA158" s="77"/>
      <c r="AB158" s="77"/>
      <c r="AC158" s="77"/>
      <c r="AD158" s="77"/>
    </row>
    <row r="159" spans="1:30" ht="32.25" customHeight="1">
      <c r="A159" s="78"/>
      <c r="B159" s="74"/>
      <c r="C159" s="78"/>
      <c r="D159" s="78"/>
      <c r="E159" s="76"/>
      <c r="F159" s="28" t="s">
        <v>7</v>
      </c>
      <c r="G159" s="2">
        <f t="shared" si="68"/>
        <v>1200875</v>
      </c>
      <c r="H159" s="1">
        <f>H160+H161</f>
        <v>0</v>
      </c>
      <c r="I159" s="1">
        <f t="shared" ref="I159" si="78">I160+I161</f>
        <v>208875</v>
      </c>
      <c r="J159" s="1">
        <f t="shared" ref="J159" si="79">J160+J161</f>
        <v>700000</v>
      </c>
      <c r="K159" s="1">
        <f t="shared" ref="K159" si="80">K160+K161</f>
        <v>98000</v>
      </c>
      <c r="L159" s="1">
        <f t="shared" ref="L159" si="81">L160+L161</f>
        <v>98000</v>
      </c>
      <c r="M159" s="1">
        <f t="shared" ref="M159" si="82">M160+M161</f>
        <v>96000</v>
      </c>
      <c r="N159" s="1"/>
      <c r="O159" s="1"/>
      <c r="P159" s="1"/>
      <c r="Q159" s="1"/>
      <c r="R159" s="74"/>
      <c r="S159" s="78"/>
      <c r="T159" s="78"/>
      <c r="U159" s="78"/>
      <c r="V159" s="78"/>
      <c r="W159" s="78"/>
      <c r="X159" s="78"/>
      <c r="Y159" s="78"/>
      <c r="Z159" s="78"/>
      <c r="AA159" s="78"/>
      <c r="AB159" s="78"/>
      <c r="AC159" s="78"/>
      <c r="AD159" s="78"/>
    </row>
    <row r="160" spans="1:30" ht="33" customHeight="1">
      <c r="A160" s="78"/>
      <c r="B160" s="74"/>
      <c r="C160" s="78"/>
      <c r="D160" s="78"/>
      <c r="E160" s="76"/>
      <c r="F160" s="28" t="s">
        <v>8</v>
      </c>
      <c r="G160" s="2">
        <f t="shared" si="68"/>
        <v>1200875</v>
      </c>
      <c r="H160" s="1">
        <v>0</v>
      </c>
      <c r="I160" s="1">
        <v>208875</v>
      </c>
      <c r="J160" s="1">
        <v>700000</v>
      </c>
      <c r="K160" s="1">
        <v>98000</v>
      </c>
      <c r="L160" s="1">
        <v>98000</v>
      </c>
      <c r="M160" s="1">
        <v>96000</v>
      </c>
      <c r="N160" s="1"/>
      <c r="O160" s="1"/>
      <c r="P160" s="1"/>
      <c r="Q160" s="1"/>
      <c r="R160" s="74"/>
      <c r="S160" s="78"/>
      <c r="T160" s="78"/>
      <c r="U160" s="78"/>
      <c r="V160" s="78"/>
      <c r="W160" s="78"/>
      <c r="X160" s="78"/>
      <c r="Y160" s="78"/>
      <c r="Z160" s="78"/>
      <c r="AA160" s="78"/>
      <c r="AB160" s="78"/>
      <c r="AC160" s="78"/>
      <c r="AD160" s="78"/>
    </row>
    <row r="161" spans="1:30" ht="20.25" customHeight="1">
      <c r="A161" s="78"/>
      <c r="B161" s="74"/>
      <c r="C161" s="78"/>
      <c r="D161" s="78"/>
      <c r="E161" s="76"/>
      <c r="F161" s="28" t="s">
        <v>23</v>
      </c>
      <c r="G161" s="2">
        <f t="shared" si="68"/>
        <v>0</v>
      </c>
      <c r="H161" s="1">
        <v>0</v>
      </c>
      <c r="I161" s="1">
        <v>0</v>
      </c>
      <c r="J161" s="1">
        <v>0</v>
      </c>
      <c r="K161" s="1">
        <v>0</v>
      </c>
      <c r="L161" s="1">
        <v>0</v>
      </c>
      <c r="M161" s="1">
        <v>0</v>
      </c>
      <c r="N161" s="1"/>
      <c r="O161" s="1"/>
      <c r="P161" s="1"/>
      <c r="Q161" s="1"/>
      <c r="R161" s="74"/>
      <c r="S161" s="78"/>
      <c r="T161" s="78"/>
      <c r="U161" s="78"/>
      <c r="V161" s="78"/>
      <c r="W161" s="78"/>
      <c r="X161" s="78"/>
      <c r="Y161" s="78"/>
      <c r="Z161" s="78"/>
      <c r="AA161" s="78"/>
      <c r="AB161" s="78"/>
      <c r="AC161" s="78"/>
      <c r="AD161" s="78"/>
    </row>
    <row r="162" spans="1:30" ht="24.75" customHeight="1">
      <c r="A162" s="79"/>
      <c r="B162" s="75"/>
      <c r="C162" s="79"/>
      <c r="D162" s="79"/>
      <c r="E162" s="76"/>
      <c r="F162" s="28" t="s">
        <v>31</v>
      </c>
      <c r="G162" s="2">
        <f t="shared" si="68"/>
        <v>0</v>
      </c>
      <c r="H162" s="1">
        <v>0</v>
      </c>
      <c r="I162" s="1">
        <v>0</v>
      </c>
      <c r="J162" s="1">
        <v>0</v>
      </c>
      <c r="K162" s="1">
        <v>0</v>
      </c>
      <c r="L162" s="1">
        <v>0</v>
      </c>
      <c r="M162" s="1">
        <v>0</v>
      </c>
      <c r="N162" s="1"/>
      <c r="O162" s="1"/>
      <c r="P162" s="1"/>
      <c r="Q162" s="1"/>
      <c r="R162" s="75"/>
      <c r="S162" s="79"/>
      <c r="T162" s="79"/>
      <c r="U162" s="79"/>
      <c r="V162" s="79"/>
      <c r="W162" s="79"/>
      <c r="X162" s="79"/>
      <c r="Y162" s="79"/>
      <c r="Z162" s="79"/>
      <c r="AA162" s="79"/>
      <c r="AB162" s="79"/>
      <c r="AC162" s="79"/>
      <c r="AD162" s="79"/>
    </row>
    <row r="163" spans="1:30" ht="18.75" customHeight="1">
      <c r="A163" s="77" t="s">
        <v>46</v>
      </c>
      <c r="B163" s="73" t="s">
        <v>109</v>
      </c>
      <c r="C163" s="77">
        <v>2022</v>
      </c>
      <c r="D163" s="76">
        <v>2027</v>
      </c>
      <c r="E163" s="76" t="s">
        <v>32</v>
      </c>
      <c r="F163" s="28" t="s">
        <v>6</v>
      </c>
      <c r="G163" s="2">
        <f t="shared" si="68"/>
        <v>225000</v>
      </c>
      <c r="H163" s="1">
        <f>H164</f>
        <v>16000</v>
      </c>
      <c r="I163" s="1">
        <f t="shared" ref="I163:M163" si="83">I164</f>
        <v>24000</v>
      </c>
      <c r="J163" s="1">
        <f t="shared" si="83"/>
        <v>60000</v>
      </c>
      <c r="K163" s="1">
        <f t="shared" si="83"/>
        <v>40000</v>
      </c>
      <c r="L163" s="1">
        <f t="shared" si="83"/>
        <v>40000</v>
      </c>
      <c r="M163" s="1">
        <f t="shared" si="83"/>
        <v>45000</v>
      </c>
      <c r="N163" s="1"/>
      <c r="O163" s="1"/>
      <c r="P163" s="1"/>
      <c r="Q163" s="1"/>
      <c r="R163" s="73" t="s">
        <v>168</v>
      </c>
      <c r="S163" s="77" t="s">
        <v>161</v>
      </c>
      <c r="T163" s="77">
        <f>SUM(U163:Z167)</f>
        <v>100</v>
      </c>
      <c r="U163" s="77">
        <v>8</v>
      </c>
      <c r="V163" s="77">
        <v>12</v>
      </c>
      <c r="W163" s="77">
        <v>20</v>
      </c>
      <c r="X163" s="77">
        <v>20</v>
      </c>
      <c r="Y163" s="77">
        <v>20</v>
      </c>
      <c r="Z163" s="77">
        <v>20</v>
      </c>
      <c r="AA163" s="77"/>
      <c r="AB163" s="73"/>
      <c r="AC163" s="73"/>
      <c r="AD163" s="73"/>
    </row>
    <row r="164" spans="1:30" ht="32.25" customHeight="1">
      <c r="A164" s="78"/>
      <c r="B164" s="74"/>
      <c r="C164" s="78"/>
      <c r="D164" s="76"/>
      <c r="E164" s="76"/>
      <c r="F164" s="28" t="s">
        <v>7</v>
      </c>
      <c r="G164" s="2">
        <f t="shared" si="68"/>
        <v>225000</v>
      </c>
      <c r="H164" s="1">
        <f>H165+H166</f>
        <v>16000</v>
      </c>
      <c r="I164" s="1">
        <f t="shared" ref="I164:M164" si="84">I165+I166</f>
        <v>24000</v>
      </c>
      <c r="J164" s="1">
        <f t="shared" si="84"/>
        <v>60000</v>
      </c>
      <c r="K164" s="1">
        <f t="shared" si="84"/>
        <v>40000</v>
      </c>
      <c r="L164" s="1">
        <f t="shared" si="84"/>
        <v>40000</v>
      </c>
      <c r="M164" s="1">
        <f t="shared" si="84"/>
        <v>45000</v>
      </c>
      <c r="N164" s="1"/>
      <c r="O164" s="1"/>
      <c r="P164" s="1"/>
      <c r="Q164" s="1"/>
      <c r="R164" s="74"/>
      <c r="S164" s="78"/>
      <c r="T164" s="78"/>
      <c r="U164" s="78"/>
      <c r="V164" s="78"/>
      <c r="W164" s="78"/>
      <c r="X164" s="78"/>
      <c r="Y164" s="78"/>
      <c r="Z164" s="78"/>
      <c r="AA164" s="78"/>
      <c r="AB164" s="74"/>
      <c r="AC164" s="74"/>
      <c r="AD164" s="74"/>
    </row>
    <row r="165" spans="1:30" ht="33" customHeight="1">
      <c r="A165" s="78"/>
      <c r="B165" s="74"/>
      <c r="C165" s="78"/>
      <c r="D165" s="76"/>
      <c r="E165" s="76"/>
      <c r="F165" s="28" t="s">
        <v>8</v>
      </c>
      <c r="G165" s="2">
        <f t="shared" si="68"/>
        <v>225000</v>
      </c>
      <c r="H165" s="1">
        <v>16000</v>
      </c>
      <c r="I165" s="1">
        <v>24000</v>
      </c>
      <c r="J165" s="1">
        <v>60000</v>
      </c>
      <c r="K165" s="1">
        <v>40000</v>
      </c>
      <c r="L165" s="1">
        <v>40000</v>
      </c>
      <c r="M165" s="1">
        <v>45000</v>
      </c>
      <c r="N165" s="1"/>
      <c r="O165" s="1"/>
      <c r="P165" s="1"/>
      <c r="Q165" s="1"/>
      <c r="R165" s="74"/>
      <c r="S165" s="78"/>
      <c r="T165" s="78"/>
      <c r="U165" s="78"/>
      <c r="V165" s="78"/>
      <c r="W165" s="78"/>
      <c r="X165" s="78"/>
      <c r="Y165" s="78"/>
      <c r="Z165" s="78"/>
      <c r="AA165" s="78"/>
      <c r="AB165" s="74"/>
      <c r="AC165" s="74"/>
      <c r="AD165" s="74"/>
    </row>
    <row r="166" spans="1:30" ht="20.25" customHeight="1">
      <c r="A166" s="78"/>
      <c r="B166" s="74"/>
      <c r="C166" s="78"/>
      <c r="D166" s="76"/>
      <c r="E166" s="76"/>
      <c r="F166" s="28" t="s">
        <v>23</v>
      </c>
      <c r="G166" s="2">
        <f t="shared" si="68"/>
        <v>0</v>
      </c>
      <c r="H166" s="1">
        <v>0</v>
      </c>
      <c r="I166" s="1">
        <v>0</v>
      </c>
      <c r="J166" s="1">
        <v>0</v>
      </c>
      <c r="K166" s="1">
        <v>0</v>
      </c>
      <c r="L166" s="1">
        <v>0</v>
      </c>
      <c r="M166" s="1">
        <v>0</v>
      </c>
      <c r="N166" s="1"/>
      <c r="O166" s="1"/>
      <c r="P166" s="1"/>
      <c r="Q166" s="1"/>
      <c r="R166" s="74"/>
      <c r="S166" s="78"/>
      <c r="T166" s="78"/>
      <c r="U166" s="78"/>
      <c r="V166" s="78"/>
      <c r="W166" s="78"/>
      <c r="X166" s="78"/>
      <c r="Y166" s="78"/>
      <c r="Z166" s="78"/>
      <c r="AA166" s="78"/>
      <c r="AB166" s="74"/>
      <c r="AC166" s="74"/>
      <c r="AD166" s="74"/>
    </row>
    <row r="167" spans="1:30" ht="24.75" customHeight="1">
      <c r="A167" s="79"/>
      <c r="B167" s="75"/>
      <c r="C167" s="79"/>
      <c r="D167" s="76"/>
      <c r="E167" s="76"/>
      <c r="F167" s="28" t="s">
        <v>31</v>
      </c>
      <c r="G167" s="2">
        <f t="shared" si="68"/>
        <v>0</v>
      </c>
      <c r="H167" s="1">
        <v>0</v>
      </c>
      <c r="I167" s="1">
        <v>0</v>
      </c>
      <c r="J167" s="1">
        <v>0</v>
      </c>
      <c r="K167" s="1">
        <v>0</v>
      </c>
      <c r="L167" s="1">
        <v>0</v>
      </c>
      <c r="M167" s="1">
        <v>0</v>
      </c>
      <c r="N167" s="1"/>
      <c r="O167" s="1"/>
      <c r="P167" s="1"/>
      <c r="Q167" s="1"/>
      <c r="R167" s="75"/>
      <c r="S167" s="79"/>
      <c r="T167" s="79"/>
      <c r="U167" s="79"/>
      <c r="V167" s="79"/>
      <c r="W167" s="79"/>
      <c r="X167" s="79"/>
      <c r="Y167" s="79"/>
      <c r="Z167" s="79"/>
      <c r="AA167" s="79"/>
      <c r="AB167" s="75"/>
      <c r="AC167" s="75"/>
      <c r="AD167" s="75"/>
    </row>
    <row r="168" spans="1:30" ht="30" customHeight="1">
      <c r="A168" s="77" t="s">
        <v>71</v>
      </c>
      <c r="B168" s="73" t="s">
        <v>110</v>
      </c>
      <c r="C168" s="77">
        <v>2024</v>
      </c>
      <c r="D168" s="77">
        <v>2027</v>
      </c>
      <c r="E168" s="76" t="s">
        <v>32</v>
      </c>
      <c r="F168" s="53" t="s">
        <v>6</v>
      </c>
      <c r="G168" s="2">
        <f t="shared" ref="G168:G172" si="85">H168+I168+J168+K168+L168+M168</f>
        <v>1928400</v>
      </c>
      <c r="H168" s="1">
        <f>H169</f>
        <v>0</v>
      </c>
      <c r="I168" s="1">
        <f t="shared" ref="I168:M168" si="86">I169</f>
        <v>0</v>
      </c>
      <c r="J168" s="1">
        <f t="shared" si="86"/>
        <v>0</v>
      </c>
      <c r="K168" s="1">
        <f t="shared" si="86"/>
        <v>693600</v>
      </c>
      <c r="L168" s="1">
        <f t="shared" si="86"/>
        <v>781100</v>
      </c>
      <c r="M168" s="1">
        <f t="shared" si="86"/>
        <v>453700</v>
      </c>
      <c r="N168" s="1"/>
      <c r="O168" s="1"/>
      <c r="P168" s="1"/>
      <c r="Q168" s="1"/>
      <c r="R168" s="73" t="s">
        <v>173</v>
      </c>
      <c r="S168" s="77" t="s">
        <v>161</v>
      </c>
      <c r="T168" s="77">
        <f>SUM(U168:Z172)</f>
        <v>3</v>
      </c>
      <c r="U168" s="77"/>
      <c r="V168" s="77"/>
      <c r="W168" s="77"/>
      <c r="X168" s="77">
        <v>1</v>
      </c>
      <c r="Y168" s="77">
        <v>1</v>
      </c>
      <c r="Z168" s="77">
        <v>1</v>
      </c>
      <c r="AA168" s="77"/>
      <c r="AB168" s="70"/>
      <c r="AC168" s="70"/>
      <c r="AD168" s="70"/>
    </row>
    <row r="169" spans="1:30" ht="35.25" customHeight="1">
      <c r="A169" s="78"/>
      <c r="B169" s="74"/>
      <c r="C169" s="78"/>
      <c r="D169" s="78"/>
      <c r="E169" s="76"/>
      <c r="F169" s="53" t="s">
        <v>7</v>
      </c>
      <c r="G169" s="2">
        <f t="shared" si="85"/>
        <v>1928400</v>
      </c>
      <c r="H169" s="1">
        <f>H170+H171</f>
        <v>0</v>
      </c>
      <c r="I169" s="1">
        <f t="shared" ref="I169:M169" si="87">I170+I171</f>
        <v>0</v>
      </c>
      <c r="J169" s="1">
        <f t="shared" si="87"/>
        <v>0</v>
      </c>
      <c r="K169" s="1">
        <f t="shared" si="87"/>
        <v>693600</v>
      </c>
      <c r="L169" s="1">
        <f t="shared" si="87"/>
        <v>781100</v>
      </c>
      <c r="M169" s="1">
        <f t="shared" si="87"/>
        <v>453700</v>
      </c>
      <c r="N169" s="1"/>
      <c r="O169" s="1"/>
      <c r="P169" s="1"/>
      <c r="Q169" s="1"/>
      <c r="R169" s="74"/>
      <c r="S169" s="78"/>
      <c r="T169" s="78"/>
      <c r="U169" s="78"/>
      <c r="V169" s="78"/>
      <c r="W169" s="78"/>
      <c r="X169" s="78"/>
      <c r="Y169" s="78"/>
      <c r="Z169" s="78"/>
      <c r="AA169" s="78"/>
      <c r="AB169" s="71"/>
      <c r="AC169" s="71"/>
      <c r="AD169" s="71"/>
    </row>
    <row r="170" spans="1:30" ht="37.5" customHeight="1">
      <c r="A170" s="78"/>
      <c r="B170" s="74"/>
      <c r="C170" s="78"/>
      <c r="D170" s="78"/>
      <c r="E170" s="76"/>
      <c r="F170" s="53" t="s">
        <v>8</v>
      </c>
      <c r="G170" s="2">
        <f t="shared" si="85"/>
        <v>1928400</v>
      </c>
      <c r="H170" s="1">
        <v>0</v>
      </c>
      <c r="I170" s="1">
        <v>0</v>
      </c>
      <c r="J170" s="1">
        <v>0</v>
      </c>
      <c r="K170" s="1">
        <v>693600</v>
      </c>
      <c r="L170" s="1">
        <v>781100</v>
      </c>
      <c r="M170" s="1">
        <v>453700</v>
      </c>
      <c r="N170" s="1"/>
      <c r="O170" s="1"/>
      <c r="P170" s="1"/>
      <c r="Q170" s="1"/>
      <c r="R170" s="74"/>
      <c r="S170" s="78"/>
      <c r="T170" s="78"/>
      <c r="U170" s="78"/>
      <c r="V170" s="78"/>
      <c r="W170" s="78"/>
      <c r="X170" s="78"/>
      <c r="Y170" s="78"/>
      <c r="Z170" s="78"/>
      <c r="AA170" s="78"/>
      <c r="AB170" s="71"/>
      <c r="AC170" s="71"/>
      <c r="AD170" s="71"/>
    </row>
    <row r="171" spans="1:30" ht="27" customHeight="1">
      <c r="A171" s="78"/>
      <c r="B171" s="74"/>
      <c r="C171" s="78"/>
      <c r="D171" s="78"/>
      <c r="E171" s="76"/>
      <c r="F171" s="53" t="s">
        <v>23</v>
      </c>
      <c r="G171" s="2">
        <f t="shared" si="85"/>
        <v>0</v>
      </c>
      <c r="H171" s="1">
        <v>0</v>
      </c>
      <c r="I171" s="1">
        <v>0</v>
      </c>
      <c r="J171" s="1">
        <v>0</v>
      </c>
      <c r="K171" s="1">
        <v>0</v>
      </c>
      <c r="L171" s="1">
        <v>0</v>
      </c>
      <c r="M171" s="1">
        <v>0</v>
      </c>
      <c r="N171" s="1"/>
      <c r="O171" s="1"/>
      <c r="P171" s="1"/>
      <c r="Q171" s="1"/>
      <c r="R171" s="74"/>
      <c r="S171" s="78"/>
      <c r="T171" s="78"/>
      <c r="U171" s="78"/>
      <c r="V171" s="78"/>
      <c r="W171" s="78"/>
      <c r="X171" s="78"/>
      <c r="Y171" s="78"/>
      <c r="Z171" s="78"/>
      <c r="AA171" s="78"/>
      <c r="AB171" s="71"/>
      <c r="AC171" s="71"/>
      <c r="AD171" s="71"/>
    </row>
    <row r="172" spans="1:30" ht="53.25" customHeight="1">
      <c r="A172" s="79"/>
      <c r="B172" s="75"/>
      <c r="C172" s="79"/>
      <c r="D172" s="79"/>
      <c r="E172" s="76"/>
      <c r="F172" s="53" t="s">
        <v>31</v>
      </c>
      <c r="G172" s="2">
        <f t="shared" si="85"/>
        <v>0</v>
      </c>
      <c r="H172" s="1">
        <v>0</v>
      </c>
      <c r="I172" s="1">
        <v>0</v>
      </c>
      <c r="J172" s="1">
        <v>0</v>
      </c>
      <c r="K172" s="1">
        <v>0</v>
      </c>
      <c r="L172" s="1">
        <v>0</v>
      </c>
      <c r="M172" s="1">
        <v>0</v>
      </c>
      <c r="N172" s="1"/>
      <c r="O172" s="1"/>
      <c r="P172" s="1"/>
      <c r="Q172" s="1"/>
      <c r="R172" s="75"/>
      <c r="S172" s="79"/>
      <c r="T172" s="79"/>
      <c r="U172" s="79"/>
      <c r="V172" s="79"/>
      <c r="W172" s="79"/>
      <c r="X172" s="79"/>
      <c r="Y172" s="79"/>
      <c r="Z172" s="79"/>
      <c r="AA172" s="79"/>
      <c r="AB172" s="72"/>
      <c r="AC172" s="72"/>
      <c r="AD172" s="72"/>
    </row>
    <row r="173" spans="1:30" ht="49.5" customHeight="1">
      <c r="A173" s="77" t="s">
        <v>252</v>
      </c>
      <c r="B173" s="73" t="s">
        <v>253</v>
      </c>
      <c r="C173" s="77">
        <v>2024</v>
      </c>
      <c r="D173" s="77">
        <v>2024</v>
      </c>
      <c r="E173" s="76" t="s">
        <v>32</v>
      </c>
      <c r="F173" s="28" t="s">
        <v>6</v>
      </c>
      <c r="G173" s="2">
        <f t="shared" si="68"/>
        <v>2000000</v>
      </c>
      <c r="H173" s="1">
        <f>H174</f>
        <v>0</v>
      </c>
      <c r="I173" s="1">
        <f t="shared" ref="I173:M173" si="88">I174</f>
        <v>0</v>
      </c>
      <c r="J173" s="1">
        <f t="shared" si="88"/>
        <v>2000000</v>
      </c>
      <c r="K173" s="1">
        <f t="shared" si="88"/>
        <v>0</v>
      </c>
      <c r="L173" s="1">
        <f t="shared" si="88"/>
        <v>0</v>
      </c>
      <c r="M173" s="1">
        <f t="shared" si="88"/>
        <v>0</v>
      </c>
      <c r="N173" s="1"/>
      <c r="O173" s="1"/>
      <c r="P173" s="1"/>
      <c r="Q173" s="1"/>
      <c r="R173" s="73" t="s">
        <v>233</v>
      </c>
      <c r="S173" s="77" t="s">
        <v>156</v>
      </c>
      <c r="T173" s="77">
        <f>SUM(U173:Z177)</f>
        <v>100</v>
      </c>
      <c r="U173" s="77"/>
      <c r="V173" s="77"/>
      <c r="W173" s="77">
        <v>100</v>
      </c>
      <c r="X173" s="77"/>
      <c r="Y173" s="77"/>
      <c r="Z173" s="77"/>
      <c r="AA173" s="77"/>
      <c r="AB173" s="70"/>
      <c r="AC173" s="70"/>
      <c r="AD173" s="70"/>
    </row>
    <row r="174" spans="1:30" ht="49.5" customHeight="1">
      <c r="A174" s="78"/>
      <c r="B174" s="74"/>
      <c r="C174" s="78"/>
      <c r="D174" s="78"/>
      <c r="E174" s="76"/>
      <c r="F174" s="28" t="s">
        <v>7</v>
      </c>
      <c r="G174" s="2">
        <f t="shared" si="68"/>
        <v>2000000</v>
      </c>
      <c r="H174" s="1">
        <f>H175+H176</f>
        <v>0</v>
      </c>
      <c r="I174" s="1">
        <f t="shared" ref="I174:M174" si="89">I175+I176</f>
        <v>0</v>
      </c>
      <c r="J174" s="1">
        <f t="shared" si="89"/>
        <v>2000000</v>
      </c>
      <c r="K174" s="1">
        <f t="shared" si="89"/>
        <v>0</v>
      </c>
      <c r="L174" s="1">
        <f t="shared" si="89"/>
        <v>0</v>
      </c>
      <c r="M174" s="1">
        <f t="shared" si="89"/>
        <v>0</v>
      </c>
      <c r="N174" s="1"/>
      <c r="O174" s="1"/>
      <c r="P174" s="1"/>
      <c r="Q174" s="1"/>
      <c r="R174" s="74"/>
      <c r="S174" s="78"/>
      <c r="T174" s="78"/>
      <c r="U174" s="78"/>
      <c r="V174" s="78"/>
      <c r="W174" s="78"/>
      <c r="X174" s="78"/>
      <c r="Y174" s="78"/>
      <c r="Z174" s="78"/>
      <c r="AA174" s="78"/>
      <c r="AB174" s="71"/>
      <c r="AC174" s="71"/>
      <c r="AD174" s="71"/>
    </row>
    <row r="175" spans="1:30" ht="49.5" customHeight="1">
      <c r="A175" s="78"/>
      <c r="B175" s="74"/>
      <c r="C175" s="78"/>
      <c r="D175" s="78"/>
      <c r="E175" s="76"/>
      <c r="F175" s="28" t="s">
        <v>8</v>
      </c>
      <c r="G175" s="2">
        <f t="shared" si="68"/>
        <v>200000</v>
      </c>
      <c r="H175" s="1">
        <v>0</v>
      </c>
      <c r="I175" s="1"/>
      <c r="J175" s="1">
        <v>200000</v>
      </c>
      <c r="K175" s="1">
        <v>0</v>
      </c>
      <c r="L175" s="1">
        <v>0</v>
      </c>
      <c r="M175" s="1">
        <v>0</v>
      </c>
      <c r="N175" s="1"/>
      <c r="O175" s="1"/>
      <c r="P175" s="1"/>
      <c r="Q175" s="1"/>
      <c r="R175" s="74"/>
      <c r="S175" s="78"/>
      <c r="T175" s="78"/>
      <c r="U175" s="78"/>
      <c r="V175" s="78"/>
      <c r="W175" s="78"/>
      <c r="X175" s="78"/>
      <c r="Y175" s="78"/>
      <c r="Z175" s="78"/>
      <c r="AA175" s="78"/>
      <c r="AB175" s="71"/>
      <c r="AC175" s="71"/>
      <c r="AD175" s="71"/>
    </row>
    <row r="176" spans="1:30" ht="49.5" customHeight="1">
      <c r="A176" s="78"/>
      <c r="B176" s="74"/>
      <c r="C176" s="78"/>
      <c r="D176" s="78"/>
      <c r="E176" s="76"/>
      <c r="F176" s="28" t="s">
        <v>23</v>
      </c>
      <c r="G176" s="2">
        <f t="shared" si="68"/>
        <v>1800000</v>
      </c>
      <c r="H176" s="1">
        <v>0</v>
      </c>
      <c r="I176" s="1">
        <v>0</v>
      </c>
      <c r="J176" s="1">
        <v>1800000</v>
      </c>
      <c r="K176" s="1">
        <v>0</v>
      </c>
      <c r="L176" s="1">
        <v>0</v>
      </c>
      <c r="M176" s="1">
        <v>0</v>
      </c>
      <c r="N176" s="1"/>
      <c r="O176" s="1"/>
      <c r="P176" s="1"/>
      <c r="Q176" s="1"/>
      <c r="R176" s="74"/>
      <c r="S176" s="78"/>
      <c r="T176" s="78"/>
      <c r="U176" s="78"/>
      <c r="V176" s="78"/>
      <c r="W176" s="78"/>
      <c r="X176" s="78"/>
      <c r="Y176" s="78"/>
      <c r="Z176" s="78"/>
      <c r="AA176" s="78"/>
      <c r="AB176" s="71"/>
      <c r="AC176" s="71"/>
      <c r="AD176" s="71"/>
    </row>
    <row r="177" spans="1:30" ht="72.75" customHeight="1">
      <c r="A177" s="79"/>
      <c r="B177" s="75"/>
      <c r="C177" s="79"/>
      <c r="D177" s="79"/>
      <c r="E177" s="76"/>
      <c r="F177" s="28" t="s">
        <v>31</v>
      </c>
      <c r="G177" s="2">
        <f t="shared" si="68"/>
        <v>0</v>
      </c>
      <c r="H177" s="1">
        <v>0</v>
      </c>
      <c r="I177" s="1">
        <v>0</v>
      </c>
      <c r="J177" s="1">
        <v>0</v>
      </c>
      <c r="K177" s="1">
        <v>0</v>
      </c>
      <c r="L177" s="1">
        <v>0</v>
      </c>
      <c r="M177" s="1">
        <v>0</v>
      </c>
      <c r="N177" s="1"/>
      <c r="O177" s="1"/>
      <c r="P177" s="1"/>
      <c r="Q177" s="1"/>
      <c r="R177" s="75"/>
      <c r="S177" s="79"/>
      <c r="T177" s="79"/>
      <c r="U177" s="79"/>
      <c r="V177" s="79"/>
      <c r="W177" s="79"/>
      <c r="X177" s="79"/>
      <c r="Y177" s="79"/>
      <c r="Z177" s="79"/>
      <c r="AA177" s="79"/>
      <c r="AB177" s="72"/>
      <c r="AC177" s="72"/>
      <c r="AD177" s="72"/>
    </row>
    <row r="178" spans="1:30" ht="18" customHeight="1">
      <c r="A178" s="164" t="s">
        <v>145</v>
      </c>
      <c r="B178" s="165"/>
      <c r="C178" s="165"/>
      <c r="D178" s="165"/>
      <c r="E178" s="165"/>
      <c r="F178" s="165"/>
      <c r="G178" s="165"/>
      <c r="H178" s="165"/>
      <c r="I178" s="165"/>
      <c r="J178" s="165"/>
      <c r="K178" s="165"/>
      <c r="L178" s="165"/>
      <c r="M178" s="165"/>
      <c r="N178" s="165"/>
      <c r="O178" s="165"/>
      <c r="P178" s="165"/>
      <c r="Q178" s="165"/>
      <c r="R178" s="165"/>
      <c r="S178" s="165"/>
      <c r="T178" s="165"/>
      <c r="U178" s="165"/>
      <c r="V178" s="165"/>
      <c r="W178" s="165"/>
      <c r="X178" s="165"/>
      <c r="Y178" s="165"/>
      <c r="Z178" s="175"/>
      <c r="AA178" s="18"/>
      <c r="AB178" s="19"/>
      <c r="AC178" s="19"/>
      <c r="AD178" s="19"/>
    </row>
    <row r="179" spans="1:30" ht="25.5" customHeight="1">
      <c r="A179" s="117" t="s">
        <v>20</v>
      </c>
      <c r="B179" s="76" t="s">
        <v>111</v>
      </c>
      <c r="C179" s="76">
        <v>2022</v>
      </c>
      <c r="D179" s="76">
        <v>2027</v>
      </c>
      <c r="E179" s="76" t="s">
        <v>32</v>
      </c>
      <c r="F179" s="28" t="s">
        <v>6</v>
      </c>
      <c r="G179" s="2">
        <f>H179+I179+J179+K179+L179+M179</f>
        <v>6779394.0899999999</v>
      </c>
      <c r="H179" s="1">
        <f>H180</f>
        <v>920931.63</v>
      </c>
      <c r="I179" s="1">
        <f t="shared" ref="I179:M179" si="90">I180</f>
        <v>1305260.23</v>
      </c>
      <c r="J179" s="1">
        <f t="shared" si="90"/>
        <v>1411067.4100000001</v>
      </c>
      <c r="K179" s="1">
        <f t="shared" si="90"/>
        <v>1411067.4100000001</v>
      </c>
      <c r="L179" s="1">
        <f t="shared" si="90"/>
        <v>1411067.4100000001</v>
      </c>
      <c r="M179" s="1">
        <f t="shared" si="90"/>
        <v>320000</v>
      </c>
      <c r="N179" s="1"/>
      <c r="O179" s="1"/>
      <c r="P179" s="1"/>
      <c r="Q179" s="1"/>
      <c r="R179" s="76" t="s">
        <v>14</v>
      </c>
      <c r="S179" s="76" t="s">
        <v>14</v>
      </c>
      <c r="T179" s="76" t="s">
        <v>14</v>
      </c>
      <c r="U179" s="76" t="s">
        <v>14</v>
      </c>
      <c r="V179" s="76" t="s">
        <v>14</v>
      </c>
      <c r="W179" s="76" t="s">
        <v>14</v>
      </c>
      <c r="X179" s="76" t="s">
        <v>14</v>
      </c>
      <c r="Y179" s="76" t="s">
        <v>14</v>
      </c>
      <c r="Z179" s="76" t="s">
        <v>14</v>
      </c>
      <c r="AA179" s="77"/>
      <c r="AB179" s="77"/>
      <c r="AC179" s="77"/>
      <c r="AD179" s="77"/>
    </row>
    <row r="180" spans="1:30" ht="32.25" customHeight="1">
      <c r="A180" s="117"/>
      <c r="B180" s="76"/>
      <c r="C180" s="76"/>
      <c r="D180" s="76"/>
      <c r="E180" s="76"/>
      <c r="F180" s="28" t="s">
        <v>7</v>
      </c>
      <c r="G180" s="2">
        <f t="shared" ref="G180:G198" si="91">H180+I180+J180+K180+L180+M180</f>
        <v>6779394.0899999999</v>
      </c>
      <c r="H180" s="1">
        <f>H181</f>
        <v>920931.63</v>
      </c>
      <c r="I180" s="1">
        <f t="shared" ref="I180:Q180" si="92">I181</f>
        <v>1305260.23</v>
      </c>
      <c r="J180" s="1">
        <f t="shared" si="92"/>
        <v>1411067.4100000001</v>
      </c>
      <c r="K180" s="1">
        <f t="shared" si="92"/>
        <v>1411067.4100000001</v>
      </c>
      <c r="L180" s="1">
        <f t="shared" si="92"/>
        <v>1411067.4100000001</v>
      </c>
      <c r="M180" s="1">
        <f t="shared" si="92"/>
        <v>320000</v>
      </c>
      <c r="N180" s="1">
        <f t="shared" si="92"/>
        <v>0</v>
      </c>
      <c r="O180" s="1">
        <f t="shared" si="92"/>
        <v>0</v>
      </c>
      <c r="P180" s="1">
        <f t="shared" si="92"/>
        <v>0</v>
      </c>
      <c r="Q180" s="1">
        <f t="shared" si="92"/>
        <v>0</v>
      </c>
      <c r="R180" s="76"/>
      <c r="S180" s="76"/>
      <c r="T180" s="76"/>
      <c r="U180" s="76"/>
      <c r="V180" s="76"/>
      <c r="W180" s="76"/>
      <c r="X180" s="76"/>
      <c r="Y180" s="76"/>
      <c r="Z180" s="76"/>
      <c r="AA180" s="78"/>
      <c r="AB180" s="78"/>
      <c r="AC180" s="78"/>
      <c r="AD180" s="78"/>
    </row>
    <row r="181" spans="1:30" ht="33" customHeight="1">
      <c r="A181" s="117"/>
      <c r="B181" s="76"/>
      <c r="C181" s="76"/>
      <c r="D181" s="76"/>
      <c r="E181" s="76"/>
      <c r="F181" s="28" t="s">
        <v>8</v>
      </c>
      <c r="G181" s="2">
        <f t="shared" si="91"/>
        <v>6779394.0899999999</v>
      </c>
      <c r="H181" s="1">
        <f>H186+H191+H196</f>
        <v>920931.63</v>
      </c>
      <c r="I181" s="1">
        <f t="shared" ref="I181:M181" si="93">I186+I191+I196</f>
        <v>1305260.23</v>
      </c>
      <c r="J181" s="1">
        <f t="shared" si="93"/>
        <v>1411067.4100000001</v>
      </c>
      <c r="K181" s="1">
        <f t="shared" si="93"/>
        <v>1411067.4100000001</v>
      </c>
      <c r="L181" s="1">
        <f t="shared" si="93"/>
        <v>1411067.4100000001</v>
      </c>
      <c r="M181" s="1">
        <f t="shared" si="93"/>
        <v>320000</v>
      </c>
      <c r="N181" s="1"/>
      <c r="O181" s="1"/>
      <c r="P181" s="1"/>
      <c r="Q181" s="1"/>
      <c r="R181" s="76"/>
      <c r="S181" s="76"/>
      <c r="T181" s="76"/>
      <c r="U181" s="76"/>
      <c r="V181" s="76"/>
      <c r="W181" s="76"/>
      <c r="X181" s="76"/>
      <c r="Y181" s="76"/>
      <c r="Z181" s="76"/>
      <c r="AA181" s="78"/>
      <c r="AB181" s="78"/>
      <c r="AC181" s="78"/>
      <c r="AD181" s="78"/>
    </row>
    <row r="182" spans="1:30" ht="20.25" customHeight="1">
      <c r="A182" s="117"/>
      <c r="B182" s="76"/>
      <c r="C182" s="76"/>
      <c r="D182" s="76"/>
      <c r="E182" s="76"/>
      <c r="F182" s="28" t="s">
        <v>23</v>
      </c>
      <c r="G182" s="2">
        <f t="shared" si="91"/>
        <v>0</v>
      </c>
      <c r="H182" s="1">
        <f t="shared" ref="H182:M183" si="94">H187+H192+H197</f>
        <v>0</v>
      </c>
      <c r="I182" s="1">
        <f t="shared" si="94"/>
        <v>0</v>
      </c>
      <c r="J182" s="1">
        <f t="shared" si="94"/>
        <v>0</v>
      </c>
      <c r="K182" s="1">
        <f t="shared" si="94"/>
        <v>0</v>
      </c>
      <c r="L182" s="1">
        <f t="shared" si="94"/>
        <v>0</v>
      </c>
      <c r="M182" s="1">
        <f t="shared" si="94"/>
        <v>0</v>
      </c>
      <c r="N182" s="1"/>
      <c r="O182" s="1"/>
      <c r="P182" s="1"/>
      <c r="Q182" s="1"/>
      <c r="R182" s="76"/>
      <c r="S182" s="76"/>
      <c r="T182" s="76"/>
      <c r="U182" s="76"/>
      <c r="V182" s="76"/>
      <c r="W182" s="76"/>
      <c r="X182" s="76"/>
      <c r="Y182" s="76"/>
      <c r="Z182" s="76"/>
      <c r="AA182" s="78"/>
      <c r="AB182" s="78"/>
      <c r="AC182" s="78"/>
      <c r="AD182" s="78"/>
    </row>
    <row r="183" spans="1:30" ht="24.75" customHeight="1">
      <c r="A183" s="117"/>
      <c r="B183" s="76"/>
      <c r="C183" s="76"/>
      <c r="D183" s="76"/>
      <c r="E183" s="76"/>
      <c r="F183" s="28" t="s">
        <v>31</v>
      </c>
      <c r="G183" s="2">
        <f t="shared" si="91"/>
        <v>0</v>
      </c>
      <c r="H183" s="1">
        <f t="shared" si="94"/>
        <v>0</v>
      </c>
      <c r="I183" s="1">
        <f t="shared" si="94"/>
        <v>0</v>
      </c>
      <c r="J183" s="1">
        <f t="shared" si="94"/>
        <v>0</v>
      </c>
      <c r="K183" s="1">
        <f t="shared" si="94"/>
        <v>0</v>
      </c>
      <c r="L183" s="1">
        <f t="shared" si="94"/>
        <v>0</v>
      </c>
      <c r="M183" s="1">
        <f t="shared" si="94"/>
        <v>0</v>
      </c>
      <c r="N183" s="1"/>
      <c r="O183" s="1"/>
      <c r="P183" s="1"/>
      <c r="Q183" s="1"/>
      <c r="R183" s="76"/>
      <c r="S183" s="76"/>
      <c r="T183" s="76"/>
      <c r="U183" s="76"/>
      <c r="V183" s="76"/>
      <c r="W183" s="76"/>
      <c r="X183" s="76"/>
      <c r="Y183" s="76"/>
      <c r="Z183" s="76"/>
      <c r="AA183" s="79"/>
      <c r="AB183" s="79"/>
      <c r="AC183" s="79"/>
      <c r="AD183" s="79"/>
    </row>
    <row r="184" spans="1:30" ht="21.75" customHeight="1">
      <c r="A184" s="96" t="s">
        <v>47</v>
      </c>
      <c r="B184" s="99" t="s">
        <v>65</v>
      </c>
      <c r="C184" s="76">
        <v>2022</v>
      </c>
      <c r="D184" s="76">
        <v>2027</v>
      </c>
      <c r="E184" s="76" t="s">
        <v>32</v>
      </c>
      <c r="F184" s="28" t="s">
        <v>6</v>
      </c>
      <c r="G184" s="2">
        <f t="shared" si="91"/>
        <v>1467848.22</v>
      </c>
      <c r="H184" s="1">
        <f>H185</f>
        <v>202000</v>
      </c>
      <c r="I184" s="1">
        <f t="shared" ref="I184:M184" si="95">I185</f>
        <v>277848.21999999997</v>
      </c>
      <c r="J184" s="1">
        <f t="shared" si="95"/>
        <v>256000</v>
      </c>
      <c r="K184" s="1">
        <f t="shared" si="95"/>
        <v>256000</v>
      </c>
      <c r="L184" s="1">
        <f t="shared" si="95"/>
        <v>256000</v>
      </c>
      <c r="M184" s="1">
        <f t="shared" si="95"/>
        <v>220000</v>
      </c>
      <c r="N184" s="1"/>
      <c r="O184" s="1"/>
      <c r="P184" s="1"/>
      <c r="Q184" s="1"/>
      <c r="R184" s="73" t="s">
        <v>174</v>
      </c>
      <c r="S184" s="77" t="s">
        <v>161</v>
      </c>
      <c r="T184" s="77">
        <f>SUM(U184:Z188)</f>
        <v>12</v>
      </c>
      <c r="U184" s="77">
        <v>2</v>
      </c>
      <c r="V184" s="77">
        <v>2</v>
      </c>
      <c r="W184" s="77">
        <v>2</v>
      </c>
      <c r="X184" s="77">
        <v>2</v>
      </c>
      <c r="Y184" s="77">
        <v>2</v>
      </c>
      <c r="Z184" s="77">
        <v>2</v>
      </c>
      <c r="AA184" s="77"/>
      <c r="AB184" s="77"/>
      <c r="AC184" s="77"/>
      <c r="AD184" s="77"/>
    </row>
    <row r="185" spans="1:30" ht="32.25" customHeight="1">
      <c r="A185" s="97"/>
      <c r="B185" s="100"/>
      <c r="C185" s="76"/>
      <c r="D185" s="76"/>
      <c r="E185" s="76"/>
      <c r="F185" s="28" t="s">
        <v>7</v>
      </c>
      <c r="G185" s="2">
        <f t="shared" si="91"/>
        <v>1467848.22</v>
      </c>
      <c r="H185" s="1">
        <f>H186</f>
        <v>202000</v>
      </c>
      <c r="I185" s="1">
        <f t="shared" ref="I185:M185" si="96">I186</f>
        <v>277848.21999999997</v>
      </c>
      <c r="J185" s="1">
        <f t="shared" si="96"/>
        <v>256000</v>
      </c>
      <c r="K185" s="1">
        <f t="shared" si="96"/>
        <v>256000</v>
      </c>
      <c r="L185" s="1">
        <f t="shared" si="96"/>
        <v>256000</v>
      </c>
      <c r="M185" s="1">
        <f t="shared" si="96"/>
        <v>220000</v>
      </c>
      <c r="N185" s="1"/>
      <c r="O185" s="1"/>
      <c r="P185" s="1"/>
      <c r="Q185" s="1"/>
      <c r="R185" s="74"/>
      <c r="S185" s="78"/>
      <c r="T185" s="78"/>
      <c r="U185" s="78"/>
      <c r="V185" s="78"/>
      <c r="W185" s="78"/>
      <c r="X185" s="78"/>
      <c r="Y185" s="78"/>
      <c r="Z185" s="78"/>
      <c r="AA185" s="78"/>
      <c r="AB185" s="78"/>
      <c r="AC185" s="78"/>
      <c r="AD185" s="78"/>
    </row>
    <row r="186" spans="1:30" ht="33" customHeight="1">
      <c r="A186" s="97"/>
      <c r="B186" s="100"/>
      <c r="C186" s="76"/>
      <c r="D186" s="76"/>
      <c r="E186" s="76"/>
      <c r="F186" s="28" t="s">
        <v>8</v>
      </c>
      <c r="G186" s="2">
        <f t="shared" si="91"/>
        <v>1467848.22</v>
      </c>
      <c r="H186" s="1">
        <v>202000</v>
      </c>
      <c r="I186" s="1">
        <v>277848.21999999997</v>
      </c>
      <c r="J186" s="1">
        <v>256000</v>
      </c>
      <c r="K186" s="1">
        <v>256000</v>
      </c>
      <c r="L186" s="1">
        <v>256000</v>
      </c>
      <c r="M186" s="1">
        <v>220000</v>
      </c>
      <c r="N186" s="1"/>
      <c r="O186" s="1"/>
      <c r="P186" s="1"/>
      <c r="Q186" s="1"/>
      <c r="R186" s="74"/>
      <c r="S186" s="78"/>
      <c r="T186" s="78"/>
      <c r="U186" s="78"/>
      <c r="V186" s="78"/>
      <c r="W186" s="78"/>
      <c r="X186" s="78"/>
      <c r="Y186" s="78"/>
      <c r="Z186" s="78"/>
      <c r="AA186" s="78"/>
      <c r="AB186" s="78"/>
      <c r="AC186" s="78"/>
      <c r="AD186" s="78"/>
    </row>
    <row r="187" spans="1:30" ht="20.25" customHeight="1">
      <c r="A187" s="97"/>
      <c r="B187" s="100"/>
      <c r="C187" s="76"/>
      <c r="D187" s="76"/>
      <c r="E187" s="76"/>
      <c r="F187" s="28" t="s">
        <v>23</v>
      </c>
      <c r="G187" s="2">
        <f t="shared" si="91"/>
        <v>0</v>
      </c>
      <c r="H187" s="1">
        <v>0</v>
      </c>
      <c r="I187" s="1">
        <v>0</v>
      </c>
      <c r="J187" s="1">
        <v>0</v>
      </c>
      <c r="K187" s="1">
        <v>0</v>
      </c>
      <c r="L187" s="1">
        <v>0</v>
      </c>
      <c r="M187" s="1">
        <v>0</v>
      </c>
      <c r="N187" s="1"/>
      <c r="O187" s="1"/>
      <c r="P187" s="1"/>
      <c r="Q187" s="1"/>
      <c r="R187" s="74"/>
      <c r="S187" s="78"/>
      <c r="T187" s="78"/>
      <c r="U187" s="78"/>
      <c r="V187" s="78"/>
      <c r="W187" s="78"/>
      <c r="X187" s="78"/>
      <c r="Y187" s="78"/>
      <c r="Z187" s="78"/>
      <c r="AA187" s="78"/>
      <c r="AB187" s="78"/>
      <c r="AC187" s="78"/>
      <c r="AD187" s="78"/>
    </row>
    <row r="188" spans="1:30" ht="24.75" customHeight="1">
      <c r="A188" s="98"/>
      <c r="B188" s="101"/>
      <c r="C188" s="76"/>
      <c r="D188" s="76"/>
      <c r="E188" s="76"/>
      <c r="F188" s="28" t="s">
        <v>31</v>
      </c>
      <c r="G188" s="2">
        <f t="shared" si="91"/>
        <v>0</v>
      </c>
      <c r="H188" s="1">
        <v>0</v>
      </c>
      <c r="I188" s="1">
        <v>0</v>
      </c>
      <c r="J188" s="1">
        <v>0</v>
      </c>
      <c r="K188" s="1">
        <v>0</v>
      </c>
      <c r="L188" s="1">
        <v>0</v>
      </c>
      <c r="M188" s="1">
        <v>0</v>
      </c>
      <c r="N188" s="1"/>
      <c r="O188" s="1"/>
      <c r="P188" s="1"/>
      <c r="Q188" s="1"/>
      <c r="R188" s="75"/>
      <c r="S188" s="79"/>
      <c r="T188" s="79"/>
      <c r="U188" s="79"/>
      <c r="V188" s="79"/>
      <c r="W188" s="79"/>
      <c r="X188" s="79"/>
      <c r="Y188" s="79"/>
      <c r="Z188" s="79"/>
      <c r="AA188" s="79"/>
      <c r="AB188" s="79"/>
      <c r="AC188" s="79"/>
      <c r="AD188" s="79"/>
    </row>
    <row r="189" spans="1:30" ht="18" customHeight="1">
      <c r="A189" s="96" t="s">
        <v>112</v>
      </c>
      <c r="B189" s="99" t="s">
        <v>64</v>
      </c>
      <c r="C189" s="76">
        <v>2022</v>
      </c>
      <c r="D189" s="76">
        <v>2027</v>
      </c>
      <c r="E189" s="76" t="s">
        <v>32</v>
      </c>
      <c r="F189" s="28" t="s">
        <v>6</v>
      </c>
      <c r="G189" s="2">
        <f t="shared" si="91"/>
        <v>1000000</v>
      </c>
      <c r="H189" s="1">
        <f>H190</f>
        <v>100000</v>
      </c>
      <c r="I189" s="1">
        <f t="shared" ref="I189:M189" si="97">I190</f>
        <v>200000</v>
      </c>
      <c r="J189" s="1">
        <f t="shared" si="97"/>
        <v>200000</v>
      </c>
      <c r="K189" s="1">
        <f t="shared" si="97"/>
        <v>200000</v>
      </c>
      <c r="L189" s="1">
        <f t="shared" si="97"/>
        <v>200000</v>
      </c>
      <c r="M189" s="1">
        <f t="shared" si="97"/>
        <v>100000</v>
      </c>
      <c r="N189" s="1"/>
      <c r="O189" s="1"/>
      <c r="P189" s="1"/>
      <c r="Q189" s="1"/>
      <c r="R189" s="73" t="s">
        <v>175</v>
      </c>
      <c r="S189" s="77" t="s">
        <v>161</v>
      </c>
      <c r="T189" s="77">
        <f>SUM(U189:Z193)</f>
        <v>30</v>
      </c>
      <c r="U189" s="77">
        <v>5</v>
      </c>
      <c r="V189" s="77">
        <v>5</v>
      </c>
      <c r="W189" s="77">
        <v>5</v>
      </c>
      <c r="X189" s="77">
        <v>5</v>
      </c>
      <c r="Y189" s="77">
        <v>5</v>
      </c>
      <c r="Z189" s="77">
        <v>5</v>
      </c>
      <c r="AA189" s="77"/>
      <c r="AB189" s="77"/>
      <c r="AC189" s="77"/>
      <c r="AD189" s="77"/>
    </row>
    <row r="190" spans="1:30" ht="32.25" customHeight="1">
      <c r="A190" s="97"/>
      <c r="B190" s="100"/>
      <c r="C190" s="76"/>
      <c r="D190" s="76"/>
      <c r="E190" s="76"/>
      <c r="F190" s="28" t="s">
        <v>7</v>
      </c>
      <c r="G190" s="2">
        <f t="shared" si="91"/>
        <v>1000000</v>
      </c>
      <c r="H190" s="1">
        <f>H191+H192</f>
        <v>100000</v>
      </c>
      <c r="I190" s="1">
        <f t="shared" ref="I190:M190" si="98">I191+I192</f>
        <v>200000</v>
      </c>
      <c r="J190" s="1">
        <f t="shared" si="98"/>
        <v>200000</v>
      </c>
      <c r="K190" s="1">
        <f t="shared" si="98"/>
        <v>200000</v>
      </c>
      <c r="L190" s="1">
        <f t="shared" si="98"/>
        <v>200000</v>
      </c>
      <c r="M190" s="1">
        <f t="shared" si="98"/>
        <v>100000</v>
      </c>
      <c r="N190" s="1"/>
      <c r="O190" s="1"/>
      <c r="P190" s="1"/>
      <c r="Q190" s="1"/>
      <c r="R190" s="74"/>
      <c r="S190" s="78"/>
      <c r="T190" s="78"/>
      <c r="U190" s="78"/>
      <c r="V190" s="78"/>
      <c r="W190" s="78"/>
      <c r="X190" s="78"/>
      <c r="Y190" s="78"/>
      <c r="Z190" s="78"/>
      <c r="AA190" s="78"/>
      <c r="AB190" s="78"/>
      <c r="AC190" s="78"/>
      <c r="AD190" s="78"/>
    </row>
    <row r="191" spans="1:30" ht="33" customHeight="1">
      <c r="A191" s="97"/>
      <c r="B191" s="100"/>
      <c r="C191" s="76"/>
      <c r="D191" s="76"/>
      <c r="E191" s="76"/>
      <c r="F191" s="28" t="s">
        <v>8</v>
      </c>
      <c r="G191" s="2">
        <f t="shared" si="91"/>
        <v>1000000</v>
      </c>
      <c r="H191" s="1">
        <v>100000</v>
      </c>
      <c r="I191" s="1">
        <v>200000</v>
      </c>
      <c r="J191" s="1">
        <v>200000</v>
      </c>
      <c r="K191" s="1">
        <v>200000</v>
      </c>
      <c r="L191" s="1">
        <v>200000</v>
      </c>
      <c r="M191" s="1">
        <v>100000</v>
      </c>
      <c r="N191" s="1"/>
      <c r="O191" s="1"/>
      <c r="P191" s="1"/>
      <c r="Q191" s="1"/>
      <c r="R191" s="74"/>
      <c r="S191" s="78"/>
      <c r="T191" s="78"/>
      <c r="U191" s="78"/>
      <c r="V191" s="78"/>
      <c r="W191" s="78"/>
      <c r="X191" s="78"/>
      <c r="Y191" s="78"/>
      <c r="Z191" s="78"/>
      <c r="AA191" s="78"/>
      <c r="AB191" s="78"/>
      <c r="AC191" s="78"/>
      <c r="AD191" s="78"/>
    </row>
    <row r="192" spans="1:30" ht="20.25" customHeight="1">
      <c r="A192" s="97"/>
      <c r="B192" s="100"/>
      <c r="C192" s="76"/>
      <c r="D192" s="76"/>
      <c r="E192" s="76"/>
      <c r="F192" s="28" t="s">
        <v>23</v>
      </c>
      <c r="G192" s="2">
        <f t="shared" si="91"/>
        <v>0</v>
      </c>
      <c r="H192" s="1">
        <v>0</v>
      </c>
      <c r="I192" s="1">
        <v>0</v>
      </c>
      <c r="J192" s="1">
        <v>0</v>
      </c>
      <c r="K192" s="1">
        <v>0</v>
      </c>
      <c r="L192" s="1">
        <v>0</v>
      </c>
      <c r="M192" s="1">
        <v>0</v>
      </c>
      <c r="N192" s="1"/>
      <c r="O192" s="1"/>
      <c r="P192" s="1"/>
      <c r="Q192" s="1"/>
      <c r="R192" s="74"/>
      <c r="S192" s="78"/>
      <c r="T192" s="78"/>
      <c r="U192" s="78"/>
      <c r="V192" s="78"/>
      <c r="W192" s="78"/>
      <c r="X192" s="78"/>
      <c r="Y192" s="78"/>
      <c r="Z192" s="78"/>
      <c r="AA192" s="78"/>
      <c r="AB192" s="78"/>
      <c r="AC192" s="78"/>
      <c r="AD192" s="78"/>
    </row>
    <row r="193" spans="1:30" ht="24.75" customHeight="1">
      <c r="A193" s="98"/>
      <c r="B193" s="101"/>
      <c r="C193" s="76"/>
      <c r="D193" s="76"/>
      <c r="E193" s="76"/>
      <c r="F193" s="28" t="s">
        <v>31</v>
      </c>
      <c r="G193" s="2">
        <f t="shared" si="91"/>
        <v>0</v>
      </c>
      <c r="H193" s="1">
        <v>0</v>
      </c>
      <c r="I193" s="1">
        <v>0</v>
      </c>
      <c r="J193" s="1">
        <v>0</v>
      </c>
      <c r="K193" s="1">
        <v>0</v>
      </c>
      <c r="L193" s="1">
        <v>0</v>
      </c>
      <c r="M193" s="1">
        <v>0</v>
      </c>
      <c r="N193" s="1"/>
      <c r="O193" s="1"/>
      <c r="P193" s="1"/>
      <c r="Q193" s="1"/>
      <c r="R193" s="75"/>
      <c r="S193" s="79"/>
      <c r="T193" s="79"/>
      <c r="U193" s="79"/>
      <c r="V193" s="79"/>
      <c r="W193" s="79"/>
      <c r="X193" s="79"/>
      <c r="Y193" s="79"/>
      <c r="Z193" s="79"/>
      <c r="AA193" s="79"/>
      <c r="AB193" s="79"/>
      <c r="AC193" s="79"/>
      <c r="AD193" s="79"/>
    </row>
    <row r="194" spans="1:30" ht="18" customHeight="1">
      <c r="A194" s="96" t="s">
        <v>113</v>
      </c>
      <c r="B194" s="99" t="s">
        <v>26</v>
      </c>
      <c r="C194" s="76">
        <v>2022</v>
      </c>
      <c r="D194" s="76">
        <v>2026</v>
      </c>
      <c r="E194" s="76" t="s">
        <v>32</v>
      </c>
      <c r="F194" s="28" t="s">
        <v>6</v>
      </c>
      <c r="G194" s="2">
        <f t="shared" si="91"/>
        <v>4311545.87</v>
      </c>
      <c r="H194" s="1">
        <f>H195</f>
        <v>618931.63</v>
      </c>
      <c r="I194" s="1">
        <f t="shared" ref="I194:M194" si="99">I195</f>
        <v>827412.01</v>
      </c>
      <c r="J194" s="1">
        <f t="shared" si="99"/>
        <v>955067.41</v>
      </c>
      <c r="K194" s="1">
        <f t="shared" si="99"/>
        <v>955067.41</v>
      </c>
      <c r="L194" s="1">
        <f t="shared" si="99"/>
        <v>955067.41</v>
      </c>
      <c r="M194" s="1">
        <f t="shared" si="99"/>
        <v>0</v>
      </c>
      <c r="N194" s="1"/>
      <c r="O194" s="1"/>
      <c r="P194" s="1"/>
      <c r="Q194" s="1"/>
      <c r="R194" s="73" t="s">
        <v>160</v>
      </c>
      <c r="S194" s="77" t="s">
        <v>161</v>
      </c>
      <c r="T194" s="77">
        <f>SUM(U194:Z198)</f>
        <v>5</v>
      </c>
      <c r="U194" s="77">
        <v>1</v>
      </c>
      <c r="V194" s="77">
        <v>1</v>
      </c>
      <c r="W194" s="77">
        <v>1</v>
      </c>
      <c r="X194" s="77">
        <v>1</v>
      </c>
      <c r="Y194" s="77">
        <v>1</v>
      </c>
      <c r="Z194" s="77"/>
      <c r="AA194" s="77"/>
      <c r="AB194" s="77"/>
      <c r="AC194" s="77"/>
      <c r="AD194" s="77"/>
    </row>
    <row r="195" spans="1:30" ht="32.25" customHeight="1">
      <c r="A195" s="97"/>
      <c r="B195" s="100"/>
      <c r="C195" s="76"/>
      <c r="D195" s="76"/>
      <c r="E195" s="76"/>
      <c r="F195" s="28" t="s">
        <v>7</v>
      </c>
      <c r="G195" s="2">
        <f t="shared" si="91"/>
        <v>4311545.87</v>
      </c>
      <c r="H195" s="1">
        <f>H196+H197</f>
        <v>618931.63</v>
      </c>
      <c r="I195" s="1">
        <f t="shared" ref="I195:M195" si="100">I196+I197</f>
        <v>827412.01</v>
      </c>
      <c r="J195" s="1">
        <f t="shared" si="100"/>
        <v>955067.41</v>
      </c>
      <c r="K195" s="1">
        <f t="shared" si="100"/>
        <v>955067.41</v>
      </c>
      <c r="L195" s="1">
        <f t="shared" si="100"/>
        <v>955067.41</v>
      </c>
      <c r="M195" s="1">
        <f t="shared" si="100"/>
        <v>0</v>
      </c>
      <c r="N195" s="1"/>
      <c r="O195" s="1"/>
      <c r="P195" s="1"/>
      <c r="Q195" s="1"/>
      <c r="R195" s="74"/>
      <c r="S195" s="78"/>
      <c r="T195" s="78"/>
      <c r="U195" s="78"/>
      <c r="V195" s="78"/>
      <c r="W195" s="78"/>
      <c r="X195" s="78"/>
      <c r="Y195" s="78"/>
      <c r="Z195" s="78"/>
      <c r="AA195" s="78"/>
      <c r="AB195" s="78"/>
      <c r="AC195" s="78"/>
      <c r="AD195" s="78"/>
    </row>
    <row r="196" spans="1:30" ht="33" customHeight="1">
      <c r="A196" s="97"/>
      <c r="B196" s="100"/>
      <c r="C196" s="76"/>
      <c r="D196" s="76"/>
      <c r="E196" s="76"/>
      <c r="F196" s="28" t="s">
        <v>8</v>
      </c>
      <c r="G196" s="2">
        <f t="shared" si="91"/>
        <v>4311545.87</v>
      </c>
      <c r="H196" s="1">
        <v>618931.63</v>
      </c>
      <c r="I196" s="1">
        <v>827412.01</v>
      </c>
      <c r="J196" s="1">
        <v>955067.41</v>
      </c>
      <c r="K196" s="1">
        <v>955067.41</v>
      </c>
      <c r="L196" s="1">
        <v>955067.41</v>
      </c>
      <c r="M196" s="1">
        <v>0</v>
      </c>
      <c r="N196" s="1"/>
      <c r="O196" s="1"/>
      <c r="P196" s="1"/>
      <c r="Q196" s="1"/>
      <c r="R196" s="74"/>
      <c r="S196" s="78"/>
      <c r="T196" s="78"/>
      <c r="U196" s="78"/>
      <c r="V196" s="78"/>
      <c r="W196" s="78"/>
      <c r="X196" s="78"/>
      <c r="Y196" s="78"/>
      <c r="Z196" s="78"/>
      <c r="AA196" s="78"/>
      <c r="AB196" s="78"/>
      <c r="AC196" s="78"/>
      <c r="AD196" s="78"/>
    </row>
    <row r="197" spans="1:30" ht="20.25" customHeight="1">
      <c r="A197" s="97"/>
      <c r="B197" s="100"/>
      <c r="C197" s="76"/>
      <c r="D197" s="76"/>
      <c r="E197" s="76"/>
      <c r="F197" s="28" t="s">
        <v>23</v>
      </c>
      <c r="G197" s="2">
        <f t="shared" si="91"/>
        <v>0</v>
      </c>
      <c r="H197" s="1">
        <v>0</v>
      </c>
      <c r="I197" s="1">
        <v>0</v>
      </c>
      <c r="J197" s="1">
        <v>0</v>
      </c>
      <c r="K197" s="1">
        <v>0</v>
      </c>
      <c r="L197" s="1">
        <v>0</v>
      </c>
      <c r="M197" s="1">
        <v>0</v>
      </c>
      <c r="N197" s="1"/>
      <c r="O197" s="1"/>
      <c r="P197" s="1"/>
      <c r="Q197" s="1"/>
      <c r="R197" s="74"/>
      <c r="S197" s="78"/>
      <c r="T197" s="78"/>
      <c r="U197" s="78"/>
      <c r="V197" s="78"/>
      <c r="W197" s="78"/>
      <c r="X197" s="78"/>
      <c r="Y197" s="78"/>
      <c r="Z197" s="78"/>
      <c r="AA197" s="78"/>
      <c r="AB197" s="78"/>
      <c r="AC197" s="78"/>
      <c r="AD197" s="78"/>
    </row>
    <row r="198" spans="1:30" ht="20.25" customHeight="1">
      <c r="A198" s="98"/>
      <c r="B198" s="101"/>
      <c r="C198" s="76"/>
      <c r="D198" s="76"/>
      <c r="E198" s="76"/>
      <c r="F198" s="28" t="s">
        <v>31</v>
      </c>
      <c r="G198" s="2">
        <f t="shared" si="91"/>
        <v>0</v>
      </c>
      <c r="H198" s="1">
        <v>0</v>
      </c>
      <c r="I198" s="1">
        <v>0</v>
      </c>
      <c r="J198" s="1">
        <v>0</v>
      </c>
      <c r="K198" s="1">
        <v>0</v>
      </c>
      <c r="L198" s="1">
        <v>0</v>
      </c>
      <c r="M198" s="1">
        <v>0</v>
      </c>
      <c r="N198" s="1"/>
      <c r="O198" s="1"/>
      <c r="P198" s="1"/>
      <c r="Q198" s="1"/>
      <c r="R198" s="75"/>
      <c r="S198" s="79"/>
      <c r="T198" s="79"/>
      <c r="U198" s="79"/>
      <c r="V198" s="79"/>
      <c r="W198" s="79"/>
      <c r="X198" s="79"/>
      <c r="Y198" s="79"/>
      <c r="Z198" s="79"/>
      <c r="AA198" s="79"/>
      <c r="AB198" s="79"/>
      <c r="AC198" s="79"/>
      <c r="AD198" s="79"/>
    </row>
    <row r="199" spans="1:30" ht="21" customHeight="1">
      <c r="A199" s="108" t="s">
        <v>146</v>
      </c>
      <c r="B199" s="109"/>
      <c r="C199" s="109"/>
      <c r="D199" s="109"/>
      <c r="E199" s="109"/>
      <c r="F199" s="109"/>
      <c r="G199" s="109"/>
      <c r="H199" s="109"/>
      <c r="I199" s="109"/>
      <c r="J199" s="109"/>
      <c r="K199" s="109"/>
      <c r="L199" s="109"/>
      <c r="M199" s="109"/>
      <c r="N199" s="109"/>
      <c r="O199" s="109"/>
      <c r="P199" s="109"/>
      <c r="Q199" s="109"/>
      <c r="R199" s="109"/>
      <c r="S199" s="109"/>
      <c r="T199" s="109"/>
      <c r="U199" s="109"/>
      <c r="V199" s="109"/>
      <c r="W199" s="109"/>
      <c r="X199" s="109"/>
      <c r="Y199" s="109"/>
      <c r="Z199" s="109"/>
      <c r="AA199" s="109"/>
      <c r="AB199" s="109"/>
      <c r="AC199" s="109"/>
      <c r="AD199" s="110"/>
    </row>
    <row r="200" spans="1:30" ht="18" customHeight="1">
      <c r="A200" s="117" t="s">
        <v>114</v>
      </c>
      <c r="B200" s="76" t="s">
        <v>117</v>
      </c>
      <c r="C200" s="76">
        <v>2022</v>
      </c>
      <c r="D200" s="76">
        <v>2027</v>
      </c>
      <c r="E200" s="76" t="s">
        <v>32</v>
      </c>
      <c r="F200" s="28" t="s">
        <v>6</v>
      </c>
      <c r="G200" s="2">
        <f>H200+I200+J200+K200+L200+M200</f>
        <v>47952492.019999996</v>
      </c>
      <c r="H200" s="1">
        <f>H201</f>
        <v>9277059.1699999999</v>
      </c>
      <c r="I200" s="1">
        <f t="shared" ref="I200:M200" si="101">I201</f>
        <v>9686947.4800000004</v>
      </c>
      <c r="J200" s="1">
        <f t="shared" si="101"/>
        <v>9365647.6899999995</v>
      </c>
      <c r="K200" s="1">
        <f t="shared" si="101"/>
        <v>9643693.8399999999</v>
      </c>
      <c r="L200" s="1">
        <f t="shared" si="101"/>
        <v>9643693.8399999999</v>
      </c>
      <c r="M200" s="1">
        <f t="shared" si="101"/>
        <v>335450</v>
      </c>
      <c r="N200" s="1"/>
      <c r="O200" s="1"/>
      <c r="P200" s="1"/>
      <c r="Q200" s="1"/>
      <c r="R200" s="76" t="s">
        <v>14</v>
      </c>
      <c r="S200" s="76" t="s">
        <v>14</v>
      </c>
      <c r="T200" s="76" t="s">
        <v>14</v>
      </c>
      <c r="U200" s="76" t="s">
        <v>14</v>
      </c>
      <c r="V200" s="76" t="s">
        <v>14</v>
      </c>
      <c r="W200" s="76" t="s">
        <v>14</v>
      </c>
      <c r="X200" s="76" t="s">
        <v>14</v>
      </c>
      <c r="Y200" s="76" t="s">
        <v>14</v>
      </c>
      <c r="Z200" s="76" t="s">
        <v>14</v>
      </c>
      <c r="AA200" s="73"/>
      <c r="AB200" s="73"/>
      <c r="AC200" s="73"/>
      <c r="AD200" s="73"/>
    </row>
    <row r="201" spans="1:30" ht="32.25" customHeight="1">
      <c r="A201" s="117"/>
      <c r="B201" s="76"/>
      <c r="C201" s="76"/>
      <c r="D201" s="76"/>
      <c r="E201" s="76"/>
      <c r="F201" s="28" t="s">
        <v>7</v>
      </c>
      <c r="G201" s="2">
        <f t="shared" ref="G201:G214" si="102">H201+I201+J201+K201+L201+M201</f>
        <v>47952492.019999996</v>
      </c>
      <c r="H201" s="1">
        <f>H202</f>
        <v>9277059.1699999999</v>
      </c>
      <c r="I201" s="1">
        <f t="shared" ref="I201:M201" si="103">I202</f>
        <v>9686947.4800000004</v>
      </c>
      <c r="J201" s="1">
        <f t="shared" si="103"/>
        <v>9365647.6899999995</v>
      </c>
      <c r="K201" s="1">
        <f t="shared" si="103"/>
        <v>9643693.8399999999</v>
      </c>
      <c r="L201" s="1">
        <f t="shared" si="103"/>
        <v>9643693.8399999999</v>
      </c>
      <c r="M201" s="1">
        <f t="shared" si="103"/>
        <v>335450</v>
      </c>
      <c r="N201" s="1"/>
      <c r="O201" s="1"/>
      <c r="P201" s="1"/>
      <c r="Q201" s="1"/>
      <c r="R201" s="76"/>
      <c r="S201" s="76"/>
      <c r="T201" s="76"/>
      <c r="U201" s="76"/>
      <c r="V201" s="76"/>
      <c r="W201" s="76"/>
      <c r="X201" s="76"/>
      <c r="Y201" s="76"/>
      <c r="Z201" s="76"/>
      <c r="AA201" s="74"/>
      <c r="AB201" s="74"/>
      <c r="AC201" s="74"/>
      <c r="AD201" s="74"/>
    </row>
    <row r="202" spans="1:30" ht="33" customHeight="1">
      <c r="A202" s="117"/>
      <c r="B202" s="76"/>
      <c r="C202" s="76"/>
      <c r="D202" s="76"/>
      <c r="E202" s="76"/>
      <c r="F202" s="28" t="s">
        <v>8</v>
      </c>
      <c r="G202" s="2">
        <f t="shared" si="102"/>
        <v>47952492.019999996</v>
      </c>
      <c r="H202" s="1">
        <f>H207+H212</f>
        <v>9277059.1699999999</v>
      </c>
      <c r="I202" s="1">
        <f t="shared" ref="I202:M202" si="104">I207+I212</f>
        <v>9686947.4800000004</v>
      </c>
      <c r="J202" s="1">
        <f t="shared" si="104"/>
        <v>9365647.6899999995</v>
      </c>
      <c r="K202" s="1">
        <f t="shared" si="104"/>
        <v>9643693.8399999999</v>
      </c>
      <c r="L202" s="1">
        <f t="shared" si="104"/>
        <v>9643693.8399999999</v>
      </c>
      <c r="M202" s="1">
        <f t="shared" si="104"/>
        <v>335450</v>
      </c>
      <c r="N202" s="1"/>
      <c r="O202" s="1"/>
      <c r="P202" s="1"/>
      <c r="Q202" s="1"/>
      <c r="R202" s="76"/>
      <c r="S202" s="76"/>
      <c r="T202" s="76"/>
      <c r="U202" s="76"/>
      <c r="V202" s="76"/>
      <c r="W202" s="76"/>
      <c r="X202" s="76"/>
      <c r="Y202" s="76"/>
      <c r="Z202" s="76"/>
      <c r="AA202" s="74"/>
      <c r="AB202" s="74"/>
      <c r="AC202" s="74"/>
      <c r="AD202" s="74"/>
    </row>
    <row r="203" spans="1:30" ht="20.25" customHeight="1">
      <c r="A203" s="117"/>
      <c r="B203" s="76"/>
      <c r="C203" s="76"/>
      <c r="D203" s="76"/>
      <c r="E203" s="76"/>
      <c r="F203" s="28" t="s">
        <v>23</v>
      </c>
      <c r="G203" s="2">
        <f t="shared" si="102"/>
        <v>0</v>
      </c>
      <c r="H203" s="1">
        <f t="shared" ref="H203:M204" si="105">H208+H213</f>
        <v>0</v>
      </c>
      <c r="I203" s="1">
        <f t="shared" si="105"/>
        <v>0</v>
      </c>
      <c r="J203" s="1">
        <f t="shared" si="105"/>
        <v>0</v>
      </c>
      <c r="K203" s="1">
        <f t="shared" si="105"/>
        <v>0</v>
      </c>
      <c r="L203" s="1">
        <f t="shared" si="105"/>
        <v>0</v>
      </c>
      <c r="M203" s="1">
        <f t="shared" si="105"/>
        <v>0</v>
      </c>
      <c r="N203" s="1"/>
      <c r="O203" s="1"/>
      <c r="P203" s="1"/>
      <c r="Q203" s="1"/>
      <c r="R203" s="76"/>
      <c r="S203" s="76"/>
      <c r="T203" s="76"/>
      <c r="U203" s="76"/>
      <c r="V203" s="76"/>
      <c r="W203" s="76"/>
      <c r="X203" s="76"/>
      <c r="Y203" s="76"/>
      <c r="Z203" s="76"/>
      <c r="AA203" s="74"/>
      <c r="AB203" s="74"/>
      <c r="AC203" s="74"/>
      <c r="AD203" s="74"/>
    </row>
    <row r="204" spans="1:30" ht="24.75" customHeight="1">
      <c r="A204" s="117"/>
      <c r="B204" s="76"/>
      <c r="C204" s="76"/>
      <c r="D204" s="76"/>
      <c r="E204" s="76"/>
      <c r="F204" s="28" t="s">
        <v>31</v>
      </c>
      <c r="G204" s="2">
        <f t="shared" si="102"/>
        <v>0</v>
      </c>
      <c r="H204" s="1">
        <f t="shared" si="105"/>
        <v>0</v>
      </c>
      <c r="I204" s="1">
        <f t="shared" si="105"/>
        <v>0</v>
      </c>
      <c r="J204" s="1">
        <f t="shared" si="105"/>
        <v>0</v>
      </c>
      <c r="K204" s="1">
        <f t="shared" si="105"/>
        <v>0</v>
      </c>
      <c r="L204" s="1">
        <f t="shared" si="105"/>
        <v>0</v>
      </c>
      <c r="M204" s="1">
        <f t="shared" si="105"/>
        <v>0</v>
      </c>
      <c r="N204" s="1"/>
      <c r="O204" s="1"/>
      <c r="P204" s="1"/>
      <c r="Q204" s="1"/>
      <c r="R204" s="76"/>
      <c r="S204" s="76"/>
      <c r="T204" s="76"/>
      <c r="U204" s="76"/>
      <c r="V204" s="76"/>
      <c r="W204" s="76"/>
      <c r="X204" s="76"/>
      <c r="Y204" s="76"/>
      <c r="Z204" s="76"/>
      <c r="AA204" s="75"/>
      <c r="AB204" s="75"/>
      <c r="AC204" s="75"/>
      <c r="AD204" s="75"/>
    </row>
    <row r="205" spans="1:30" ht="20.25" customHeight="1">
      <c r="A205" s="99" t="s">
        <v>115</v>
      </c>
      <c r="B205" s="99" t="s">
        <v>66</v>
      </c>
      <c r="C205" s="76">
        <v>2022</v>
      </c>
      <c r="D205" s="76">
        <v>2027</v>
      </c>
      <c r="E205" s="76" t="s">
        <v>32</v>
      </c>
      <c r="F205" s="28" t="s">
        <v>6</v>
      </c>
      <c r="G205" s="2">
        <f t="shared" si="102"/>
        <v>3685086.74</v>
      </c>
      <c r="H205" s="1">
        <f>H206</f>
        <v>391348.89</v>
      </c>
      <c r="I205" s="1">
        <f t="shared" ref="I205:M205" si="106">I206</f>
        <v>882484</v>
      </c>
      <c r="J205" s="1">
        <f t="shared" si="106"/>
        <v>479903.85</v>
      </c>
      <c r="K205" s="1">
        <f t="shared" si="106"/>
        <v>797950</v>
      </c>
      <c r="L205" s="1">
        <f t="shared" si="106"/>
        <v>797950</v>
      </c>
      <c r="M205" s="1">
        <f t="shared" si="106"/>
        <v>335450</v>
      </c>
      <c r="N205" s="1"/>
      <c r="O205" s="1"/>
      <c r="P205" s="1"/>
      <c r="Q205" s="1"/>
      <c r="R205" s="73" t="s">
        <v>176</v>
      </c>
      <c r="S205" s="73" t="s">
        <v>161</v>
      </c>
      <c r="T205" s="73">
        <f>SUM(U205:Z209)</f>
        <v>18</v>
      </c>
      <c r="U205" s="73">
        <v>3</v>
      </c>
      <c r="V205" s="73">
        <v>3</v>
      </c>
      <c r="W205" s="73">
        <v>3</v>
      </c>
      <c r="X205" s="73">
        <v>3</v>
      </c>
      <c r="Y205" s="73">
        <v>3</v>
      </c>
      <c r="Z205" s="73">
        <v>3</v>
      </c>
      <c r="AA205" s="73"/>
      <c r="AB205" s="73"/>
      <c r="AC205" s="73"/>
      <c r="AD205" s="73"/>
    </row>
    <row r="206" spans="1:30" ht="32.25" customHeight="1">
      <c r="A206" s="100"/>
      <c r="B206" s="100"/>
      <c r="C206" s="76"/>
      <c r="D206" s="76"/>
      <c r="E206" s="76"/>
      <c r="F206" s="28" t="s">
        <v>7</v>
      </c>
      <c r="G206" s="2">
        <f t="shared" si="102"/>
        <v>3685086.74</v>
      </c>
      <c r="H206" s="1">
        <f>H207+H208</f>
        <v>391348.89</v>
      </c>
      <c r="I206" s="1">
        <f t="shared" ref="I206:M206" si="107">I207+I208</f>
        <v>882484</v>
      </c>
      <c r="J206" s="1">
        <f t="shared" si="107"/>
        <v>479903.85</v>
      </c>
      <c r="K206" s="1">
        <f t="shared" si="107"/>
        <v>797950</v>
      </c>
      <c r="L206" s="1">
        <f t="shared" si="107"/>
        <v>797950</v>
      </c>
      <c r="M206" s="1">
        <f t="shared" si="107"/>
        <v>335450</v>
      </c>
      <c r="N206" s="1"/>
      <c r="O206" s="1"/>
      <c r="P206" s="1"/>
      <c r="Q206" s="1"/>
      <c r="R206" s="74"/>
      <c r="S206" s="74"/>
      <c r="T206" s="74"/>
      <c r="U206" s="74"/>
      <c r="V206" s="74"/>
      <c r="W206" s="74"/>
      <c r="X206" s="74"/>
      <c r="Y206" s="74"/>
      <c r="Z206" s="74"/>
      <c r="AA206" s="74"/>
      <c r="AB206" s="74"/>
      <c r="AC206" s="74"/>
      <c r="AD206" s="74"/>
    </row>
    <row r="207" spans="1:30" ht="33" customHeight="1">
      <c r="A207" s="100"/>
      <c r="B207" s="100"/>
      <c r="C207" s="76"/>
      <c r="D207" s="76"/>
      <c r="E207" s="76"/>
      <c r="F207" s="28" t="s">
        <v>8</v>
      </c>
      <c r="G207" s="2">
        <f t="shared" si="102"/>
        <v>3685086.74</v>
      </c>
      <c r="H207" s="1">
        <v>391348.89</v>
      </c>
      <c r="I207" s="1">
        <v>882484</v>
      </c>
      <c r="J207" s="1">
        <v>479903.85</v>
      </c>
      <c r="K207" s="1">
        <v>797950</v>
      </c>
      <c r="L207" s="1">
        <v>797950</v>
      </c>
      <c r="M207" s="1">
        <v>335450</v>
      </c>
      <c r="N207" s="1"/>
      <c r="O207" s="1"/>
      <c r="P207" s="1"/>
      <c r="Q207" s="1"/>
      <c r="R207" s="74"/>
      <c r="S207" s="74"/>
      <c r="T207" s="74"/>
      <c r="U207" s="74"/>
      <c r="V207" s="74"/>
      <c r="W207" s="74"/>
      <c r="X207" s="74"/>
      <c r="Y207" s="74"/>
      <c r="Z207" s="74"/>
      <c r="AA207" s="74"/>
      <c r="AB207" s="74"/>
      <c r="AC207" s="74"/>
      <c r="AD207" s="74"/>
    </row>
    <row r="208" spans="1:30" ht="20.25" customHeight="1">
      <c r="A208" s="100"/>
      <c r="B208" s="100"/>
      <c r="C208" s="76"/>
      <c r="D208" s="76"/>
      <c r="E208" s="76"/>
      <c r="F208" s="28" t="s">
        <v>23</v>
      </c>
      <c r="G208" s="2">
        <f t="shared" si="102"/>
        <v>0</v>
      </c>
      <c r="H208" s="1">
        <v>0</v>
      </c>
      <c r="I208" s="1">
        <v>0</v>
      </c>
      <c r="J208" s="1">
        <v>0</v>
      </c>
      <c r="K208" s="1">
        <v>0</v>
      </c>
      <c r="L208" s="1">
        <v>0</v>
      </c>
      <c r="M208" s="1">
        <v>0</v>
      </c>
      <c r="N208" s="1"/>
      <c r="O208" s="1"/>
      <c r="P208" s="1"/>
      <c r="Q208" s="1"/>
      <c r="R208" s="74"/>
      <c r="S208" s="74"/>
      <c r="T208" s="74"/>
      <c r="U208" s="74"/>
      <c r="V208" s="74"/>
      <c r="W208" s="74"/>
      <c r="X208" s="74"/>
      <c r="Y208" s="74"/>
      <c r="Z208" s="74"/>
      <c r="AA208" s="74"/>
      <c r="AB208" s="74"/>
      <c r="AC208" s="74"/>
      <c r="AD208" s="74"/>
    </row>
    <row r="209" spans="1:30" ht="24.75" customHeight="1">
      <c r="A209" s="101"/>
      <c r="B209" s="101"/>
      <c r="C209" s="76"/>
      <c r="D209" s="76"/>
      <c r="E209" s="76"/>
      <c r="F209" s="28" t="s">
        <v>31</v>
      </c>
      <c r="G209" s="2">
        <f t="shared" si="102"/>
        <v>0</v>
      </c>
      <c r="H209" s="1">
        <v>0</v>
      </c>
      <c r="I209" s="1">
        <v>0</v>
      </c>
      <c r="J209" s="1">
        <v>0</v>
      </c>
      <c r="K209" s="1">
        <v>0</v>
      </c>
      <c r="L209" s="1">
        <v>0</v>
      </c>
      <c r="M209" s="1">
        <v>0</v>
      </c>
      <c r="N209" s="1"/>
      <c r="O209" s="1"/>
      <c r="P209" s="1"/>
      <c r="Q209" s="1"/>
      <c r="R209" s="75"/>
      <c r="S209" s="75"/>
      <c r="T209" s="75"/>
      <c r="U209" s="75"/>
      <c r="V209" s="75"/>
      <c r="W209" s="75"/>
      <c r="X209" s="75"/>
      <c r="Y209" s="75"/>
      <c r="Z209" s="75"/>
      <c r="AA209" s="75"/>
      <c r="AB209" s="75"/>
      <c r="AC209" s="75"/>
      <c r="AD209" s="75"/>
    </row>
    <row r="210" spans="1:30" ht="24.75" customHeight="1">
      <c r="A210" s="99" t="s">
        <v>116</v>
      </c>
      <c r="B210" s="99" t="s">
        <v>136</v>
      </c>
      <c r="C210" s="76">
        <v>2022</v>
      </c>
      <c r="D210" s="76">
        <v>2026</v>
      </c>
      <c r="E210" s="76" t="s">
        <v>32</v>
      </c>
      <c r="F210" s="28" t="s">
        <v>6</v>
      </c>
      <c r="G210" s="2">
        <f t="shared" si="102"/>
        <v>44267405.280000001</v>
      </c>
      <c r="H210" s="1">
        <f>H211</f>
        <v>8885710.2799999993</v>
      </c>
      <c r="I210" s="1">
        <f t="shared" ref="I210:M210" si="108">I211</f>
        <v>8804463.4800000004</v>
      </c>
      <c r="J210" s="1">
        <f t="shared" si="108"/>
        <v>8885743.8399999999</v>
      </c>
      <c r="K210" s="1">
        <f t="shared" si="108"/>
        <v>8845743.8399999999</v>
      </c>
      <c r="L210" s="1">
        <f t="shared" si="108"/>
        <v>8845743.8399999999</v>
      </c>
      <c r="M210" s="1">
        <f t="shared" si="108"/>
        <v>0</v>
      </c>
      <c r="N210" s="1"/>
      <c r="O210" s="1"/>
      <c r="P210" s="1"/>
      <c r="Q210" s="1"/>
      <c r="R210" s="73" t="s">
        <v>160</v>
      </c>
      <c r="S210" s="73" t="s">
        <v>161</v>
      </c>
      <c r="T210" s="73">
        <f>SUM(U210:Z214)</f>
        <v>5</v>
      </c>
      <c r="U210" s="73">
        <v>1</v>
      </c>
      <c r="V210" s="73">
        <v>1</v>
      </c>
      <c r="W210" s="73">
        <v>1</v>
      </c>
      <c r="X210" s="73">
        <v>1</v>
      </c>
      <c r="Y210" s="73">
        <v>1</v>
      </c>
      <c r="Z210" s="73"/>
      <c r="AA210" s="73"/>
      <c r="AB210" s="73"/>
      <c r="AC210" s="73"/>
      <c r="AD210" s="73"/>
    </row>
    <row r="211" spans="1:30" ht="32.25" customHeight="1">
      <c r="A211" s="100"/>
      <c r="B211" s="100"/>
      <c r="C211" s="76"/>
      <c r="D211" s="76"/>
      <c r="E211" s="76"/>
      <c r="F211" s="28" t="s">
        <v>7</v>
      </c>
      <c r="G211" s="2">
        <f t="shared" si="102"/>
        <v>44267405.280000001</v>
      </c>
      <c r="H211" s="1">
        <f>H212+H213</f>
        <v>8885710.2799999993</v>
      </c>
      <c r="I211" s="1">
        <f t="shared" ref="I211:Q211" si="109">I212+I213</f>
        <v>8804463.4800000004</v>
      </c>
      <c r="J211" s="1">
        <f t="shared" si="109"/>
        <v>8885743.8399999999</v>
      </c>
      <c r="K211" s="1">
        <f t="shared" si="109"/>
        <v>8845743.8399999999</v>
      </c>
      <c r="L211" s="1">
        <f t="shared" si="109"/>
        <v>8845743.8399999999</v>
      </c>
      <c r="M211" s="1">
        <f t="shared" si="109"/>
        <v>0</v>
      </c>
      <c r="N211" s="1">
        <f t="shared" si="109"/>
        <v>0</v>
      </c>
      <c r="O211" s="1">
        <f t="shared" si="109"/>
        <v>0</v>
      </c>
      <c r="P211" s="1">
        <f t="shared" si="109"/>
        <v>0</v>
      </c>
      <c r="Q211" s="1">
        <f t="shared" si="109"/>
        <v>0</v>
      </c>
      <c r="R211" s="74"/>
      <c r="S211" s="74"/>
      <c r="T211" s="74"/>
      <c r="U211" s="74"/>
      <c r="V211" s="74"/>
      <c r="W211" s="74"/>
      <c r="X211" s="74"/>
      <c r="Y211" s="74"/>
      <c r="Z211" s="74"/>
      <c r="AA211" s="74"/>
      <c r="AB211" s="74"/>
      <c r="AC211" s="74"/>
      <c r="AD211" s="74"/>
    </row>
    <row r="212" spans="1:30" ht="33" customHeight="1">
      <c r="A212" s="100"/>
      <c r="B212" s="100"/>
      <c r="C212" s="76"/>
      <c r="D212" s="76"/>
      <c r="E212" s="76"/>
      <c r="F212" s="28" t="s">
        <v>8</v>
      </c>
      <c r="G212" s="2">
        <f t="shared" si="102"/>
        <v>44267405.280000001</v>
      </c>
      <c r="H212" s="1">
        <v>8885710.2799999993</v>
      </c>
      <c r="I212" s="1">
        <v>8804463.4800000004</v>
      </c>
      <c r="J212" s="1">
        <v>8885743.8399999999</v>
      </c>
      <c r="K212" s="1">
        <v>8845743.8399999999</v>
      </c>
      <c r="L212" s="1">
        <v>8845743.8399999999</v>
      </c>
      <c r="M212" s="1">
        <v>0</v>
      </c>
      <c r="N212" s="1"/>
      <c r="O212" s="1"/>
      <c r="P212" s="1"/>
      <c r="Q212" s="1"/>
      <c r="R212" s="74"/>
      <c r="S212" s="74"/>
      <c r="T212" s="74"/>
      <c r="U212" s="74"/>
      <c r="V212" s="74"/>
      <c r="W212" s="74"/>
      <c r="X212" s="74"/>
      <c r="Y212" s="74"/>
      <c r="Z212" s="74"/>
      <c r="AA212" s="74"/>
      <c r="AB212" s="74"/>
      <c r="AC212" s="74"/>
      <c r="AD212" s="74"/>
    </row>
    <row r="213" spans="1:30" ht="20.25" customHeight="1">
      <c r="A213" s="100"/>
      <c r="B213" s="100"/>
      <c r="C213" s="76"/>
      <c r="D213" s="76"/>
      <c r="E213" s="76"/>
      <c r="F213" s="28" t="s">
        <v>23</v>
      </c>
      <c r="G213" s="2">
        <f t="shared" si="102"/>
        <v>0</v>
      </c>
      <c r="H213" s="1">
        <v>0</v>
      </c>
      <c r="I213" s="1">
        <v>0</v>
      </c>
      <c r="J213" s="1">
        <v>0</v>
      </c>
      <c r="K213" s="1">
        <v>0</v>
      </c>
      <c r="L213" s="1">
        <v>0</v>
      </c>
      <c r="M213" s="1">
        <v>0</v>
      </c>
      <c r="N213" s="1"/>
      <c r="O213" s="1"/>
      <c r="P213" s="1"/>
      <c r="Q213" s="1"/>
      <c r="R213" s="74"/>
      <c r="S213" s="74"/>
      <c r="T213" s="74"/>
      <c r="U213" s="74"/>
      <c r="V213" s="74"/>
      <c r="W213" s="74"/>
      <c r="X213" s="74"/>
      <c r="Y213" s="74"/>
      <c r="Z213" s="74"/>
      <c r="AA213" s="74"/>
      <c r="AB213" s="74"/>
      <c r="AC213" s="74"/>
      <c r="AD213" s="74"/>
    </row>
    <row r="214" spans="1:30" ht="56.25" customHeight="1">
      <c r="A214" s="101"/>
      <c r="B214" s="101"/>
      <c r="C214" s="76"/>
      <c r="D214" s="76"/>
      <c r="E214" s="76"/>
      <c r="F214" s="28" t="s">
        <v>31</v>
      </c>
      <c r="G214" s="2">
        <f t="shared" si="102"/>
        <v>0</v>
      </c>
      <c r="H214" s="1">
        <v>0</v>
      </c>
      <c r="I214" s="1">
        <v>0</v>
      </c>
      <c r="J214" s="1">
        <v>0</v>
      </c>
      <c r="K214" s="1">
        <v>0</v>
      </c>
      <c r="L214" s="1">
        <v>0</v>
      </c>
      <c r="M214" s="1">
        <v>0</v>
      </c>
      <c r="N214" s="1"/>
      <c r="O214" s="1"/>
      <c r="P214" s="1"/>
      <c r="Q214" s="1"/>
      <c r="R214" s="75"/>
      <c r="S214" s="75"/>
      <c r="T214" s="75"/>
      <c r="U214" s="75"/>
      <c r="V214" s="75"/>
      <c r="W214" s="75"/>
      <c r="X214" s="75"/>
      <c r="Y214" s="75"/>
      <c r="Z214" s="75"/>
      <c r="AA214" s="75"/>
      <c r="AB214" s="75"/>
      <c r="AC214" s="75"/>
      <c r="AD214" s="75"/>
    </row>
    <row r="215" spans="1:30" ht="19.5" customHeight="1">
      <c r="A215" s="176" t="s">
        <v>147</v>
      </c>
      <c r="B215" s="177"/>
      <c r="C215" s="177"/>
      <c r="D215" s="177"/>
      <c r="E215" s="177"/>
      <c r="F215" s="177"/>
      <c r="G215" s="177"/>
      <c r="H215" s="177"/>
      <c r="I215" s="177"/>
      <c r="J215" s="177"/>
      <c r="K215" s="177"/>
      <c r="L215" s="177"/>
      <c r="M215" s="177"/>
      <c r="N215" s="177"/>
      <c r="O215" s="177"/>
      <c r="P215" s="177"/>
      <c r="Q215" s="177"/>
      <c r="R215" s="177"/>
      <c r="S215" s="177"/>
      <c r="T215" s="177"/>
      <c r="U215" s="177"/>
      <c r="V215" s="177"/>
      <c r="W215" s="177"/>
      <c r="X215" s="177"/>
      <c r="Y215" s="177"/>
      <c r="Z215" s="178"/>
      <c r="AA215" s="17"/>
      <c r="AB215" s="17"/>
      <c r="AC215" s="17"/>
      <c r="AD215" s="17"/>
    </row>
    <row r="216" spans="1:30" ht="20.25" customHeight="1">
      <c r="A216" s="99" t="s">
        <v>118</v>
      </c>
      <c r="B216" s="99" t="s">
        <v>62</v>
      </c>
      <c r="C216" s="76">
        <v>2022</v>
      </c>
      <c r="D216" s="76">
        <v>2027</v>
      </c>
      <c r="E216" s="76" t="s">
        <v>32</v>
      </c>
      <c r="F216" s="28" t="s">
        <v>6</v>
      </c>
      <c r="G216" s="2">
        <f>H216+I216+J216+K216+L216+M216</f>
        <v>4513095.8</v>
      </c>
      <c r="H216" s="1">
        <f>H217</f>
        <v>265507.59999999998</v>
      </c>
      <c r="I216" s="1">
        <f t="shared" ref="I216:M216" si="110">I217</f>
        <v>831137.8</v>
      </c>
      <c r="J216" s="1">
        <f t="shared" si="110"/>
        <v>1028487.8</v>
      </c>
      <c r="K216" s="1">
        <f t="shared" si="110"/>
        <v>49487.8</v>
      </c>
      <c r="L216" s="1">
        <f t="shared" si="110"/>
        <v>749487.8</v>
      </c>
      <c r="M216" s="1">
        <f t="shared" si="110"/>
        <v>1588987</v>
      </c>
      <c r="N216" s="1"/>
      <c r="O216" s="1"/>
      <c r="P216" s="1"/>
      <c r="Q216" s="1"/>
      <c r="R216" s="76" t="s">
        <v>14</v>
      </c>
      <c r="S216" s="76" t="s">
        <v>14</v>
      </c>
      <c r="T216" s="76" t="s">
        <v>14</v>
      </c>
      <c r="U216" s="76" t="s">
        <v>14</v>
      </c>
      <c r="V216" s="76" t="s">
        <v>14</v>
      </c>
      <c r="W216" s="76" t="s">
        <v>14</v>
      </c>
      <c r="X216" s="76" t="s">
        <v>14</v>
      </c>
      <c r="Y216" s="76" t="s">
        <v>14</v>
      </c>
      <c r="Z216" s="76" t="s">
        <v>14</v>
      </c>
      <c r="AA216" s="73"/>
      <c r="AB216" s="73"/>
      <c r="AC216" s="73"/>
      <c r="AD216" s="73"/>
    </row>
    <row r="217" spans="1:30" ht="32.25" customHeight="1">
      <c r="A217" s="100"/>
      <c r="B217" s="100"/>
      <c r="C217" s="76"/>
      <c r="D217" s="76"/>
      <c r="E217" s="76"/>
      <c r="F217" s="28" t="s">
        <v>7</v>
      </c>
      <c r="G217" s="2">
        <f t="shared" ref="G217:G235" si="111">H217+I217+J217+K217+L217+M217</f>
        <v>4513095.8</v>
      </c>
      <c r="H217" s="1">
        <f>H218+H219</f>
        <v>265507.59999999998</v>
      </c>
      <c r="I217" s="1">
        <f t="shared" ref="I217:M217" si="112">I218+I219</f>
        <v>831137.8</v>
      </c>
      <c r="J217" s="1">
        <f t="shared" si="112"/>
        <v>1028487.8</v>
      </c>
      <c r="K217" s="1">
        <f t="shared" si="112"/>
        <v>49487.8</v>
      </c>
      <c r="L217" s="1">
        <f t="shared" si="112"/>
        <v>749487.8</v>
      </c>
      <c r="M217" s="1">
        <f t="shared" si="112"/>
        <v>1588987</v>
      </c>
      <c r="N217" s="1"/>
      <c r="O217" s="1"/>
      <c r="P217" s="1"/>
      <c r="Q217" s="1"/>
      <c r="R217" s="76"/>
      <c r="S217" s="76"/>
      <c r="T217" s="76"/>
      <c r="U217" s="76"/>
      <c r="V217" s="76"/>
      <c r="W217" s="76"/>
      <c r="X217" s="76"/>
      <c r="Y217" s="76"/>
      <c r="Z217" s="76"/>
      <c r="AA217" s="74"/>
      <c r="AB217" s="74"/>
      <c r="AC217" s="74"/>
      <c r="AD217" s="74"/>
    </row>
    <row r="218" spans="1:30" ht="33" customHeight="1">
      <c r="A218" s="100"/>
      <c r="B218" s="100"/>
      <c r="C218" s="76"/>
      <c r="D218" s="76"/>
      <c r="E218" s="76"/>
      <c r="F218" s="28" t="s">
        <v>8</v>
      </c>
      <c r="G218" s="2">
        <f t="shared" si="111"/>
        <v>4513095.8</v>
      </c>
      <c r="H218" s="1">
        <f>H223+H228+H233</f>
        <v>265507.59999999998</v>
      </c>
      <c r="I218" s="1">
        <f t="shared" ref="I218:M218" si="113">I223+I228+I233</f>
        <v>831137.8</v>
      </c>
      <c r="J218" s="1">
        <f t="shared" si="113"/>
        <v>1028487.8</v>
      </c>
      <c r="K218" s="1">
        <f t="shared" si="113"/>
        <v>49487.8</v>
      </c>
      <c r="L218" s="1">
        <f t="shared" si="113"/>
        <v>749487.8</v>
      </c>
      <c r="M218" s="1">
        <f t="shared" si="113"/>
        <v>1588987</v>
      </c>
      <c r="N218" s="1"/>
      <c r="O218" s="1"/>
      <c r="P218" s="1"/>
      <c r="Q218" s="1"/>
      <c r="R218" s="76"/>
      <c r="S218" s="76"/>
      <c r="T218" s="76"/>
      <c r="U218" s="76"/>
      <c r="V218" s="76"/>
      <c r="W218" s="76"/>
      <c r="X218" s="76"/>
      <c r="Y218" s="76"/>
      <c r="Z218" s="76"/>
      <c r="AA218" s="74"/>
      <c r="AB218" s="74"/>
      <c r="AC218" s="74"/>
      <c r="AD218" s="74"/>
    </row>
    <row r="219" spans="1:30" ht="20.25" customHeight="1">
      <c r="A219" s="100"/>
      <c r="B219" s="100"/>
      <c r="C219" s="76"/>
      <c r="D219" s="76"/>
      <c r="E219" s="76"/>
      <c r="F219" s="28" t="s">
        <v>23</v>
      </c>
      <c r="G219" s="2">
        <f t="shared" si="111"/>
        <v>0</v>
      </c>
      <c r="H219" s="1">
        <f t="shared" ref="H219:M220" si="114">H224+H229+H234</f>
        <v>0</v>
      </c>
      <c r="I219" s="1">
        <f t="shared" si="114"/>
        <v>0</v>
      </c>
      <c r="J219" s="1">
        <f t="shared" si="114"/>
        <v>0</v>
      </c>
      <c r="K219" s="1">
        <f t="shared" si="114"/>
        <v>0</v>
      </c>
      <c r="L219" s="1">
        <f t="shared" si="114"/>
        <v>0</v>
      </c>
      <c r="M219" s="1">
        <f t="shared" si="114"/>
        <v>0</v>
      </c>
      <c r="N219" s="1"/>
      <c r="O219" s="1"/>
      <c r="P219" s="1"/>
      <c r="Q219" s="1"/>
      <c r="R219" s="76"/>
      <c r="S219" s="76"/>
      <c r="T219" s="76"/>
      <c r="U219" s="76"/>
      <c r="V219" s="76"/>
      <c r="W219" s="76"/>
      <c r="X219" s="76"/>
      <c r="Y219" s="76"/>
      <c r="Z219" s="76"/>
      <c r="AA219" s="74"/>
      <c r="AB219" s="74"/>
      <c r="AC219" s="74"/>
      <c r="AD219" s="74"/>
    </row>
    <row r="220" spans="1:30" ht="24.75" customHeight="1">
      <c r="A220" s="101"/>
      <c r="B220" s="101"/>
      <c r="C220" s="76"/>
      <c r="D220" s="76"/>
      <c r="E220" s="76"/>
      <c r="F220" s="28" t="s">
        <v>31</v>
      </c>
      <c r="G220" s="2">
        <f t="shared" si="111"/>
        <v>0</v>
      </c>
      <c r="H220" s="1">
        <f t="shared" si="114"/>
        <v>0</v>
      </c>
      <c r="I220" s="1">
        <f t="shared" si="114"/>
        <v>0</v>
      </c>
      <c r="J220" s="1">
        <f t="shared" si="114"/>
        <v>0</v>
      </c>
      <c r="K220" s="1">
        <f t="shared" si="114"/>
        <v>0</v>
      </c>
      <c r="L220" s="1">
        <f t="shared" si="114"/>
        <v>0</v>
      </c>
      <c r="M220" s="1">
        <f t="shared" si="114"/>
        <v>0</v>
      </c>
      <c r="N220" s="1"/>
      <c r="O220" s="1"/>
      <c r="P220" s="1"/>
      <c r="Q220" s="1"/>
      <c r="R220" s="76"/>
      <c r="S220" s="76"/>
      <c r="T220" s="76"/>
      <c r="U220" s="76"/>
      <c r="V220" s="76"/>
      <c r="W220" s="76"/>
      <c r="X220" s="76"/>
      <c r="Y220" s="76"/>
      <c r="Z220" s="76"/>
      <c r="AA220" s="75"/>
      <c r="AB220" s="75"/>
      <c r="AC220" s="75"/>
      <c r="AD220" s="75"/>
    </row>
    <row r="221" spans="1:30" ht="16.149999999999999" customHeight="1">
      <c r="A221" s="80" t="s">
        <v>119</v>
      </c>
      <c r="B221" s="76" t="s">
        <v>63</v>
      </c>
      <c r="C221" s="76">
        <v>2022</v>
      </c>
      <c r="D221" s="76">
        <v>2027</v>
      </c>
      <c r="E221" s="76" t="s">
        <v>32</v>
      </c>
      <c r="F221" s="28" t="s">
        <v>6</v>
      </c>
      <c r="G221" s="2">
        <f t="shared" si="111"/>
        <v>2865931.8</v>
      </c>
      <c r="H221" s="1">
        <f>H222</f>
        <v>123544.8</v>
      </c>
      <c r="I221" s="1">
        <f t="shared" ref="I221:M221" si="115">I222</f>
        <v>479800</v>
      </c>
      <c r="J221" s="1">
        <f t="shared" si="115"/>
        <v>894000</v>
      </c>
      <c r="K221" s="1">
        <f t="shared" si="115"/>
        <v>15000</v>
      </c>
      <c r="L221" s="1">
        <f t="shared" si="115"/>
        <v>415000</v>
      </c>
      <c r="M221" s="1">
        <f t="shared" si="115"/>
        <v>938587</v>
      </c>
      <c r="N221" s="1"/>
      <c r="O221" s="1"/>
      <c r="P221" s="1"/>
      <c r="Q221" s="1"/>
      <c r="R221" s="76" t="s">
        <v>177</v>
      </c>
      <c r="S221" s="76" t="s">
        <v>156</v>
      </c>
      <c r="T221" s="76">
        <v>100</v>
      </c>
      <c r="U221" s="76">
        <v>100</v>
      </c>
      <c r="V221" s="76">
        <v>100</v>
      </c>
      <c r="W221" s="76">
        <v>100</v>
      </c>
      <c r="X221" s="76">
        <v>100</v>
      </c>
      <c r="Y221" s="76">
        <v>100</v>
      </c>
      <c r="Z221" s="76">
        <v>100</v>
      </c>
      <c r="AA221" s="73"/>
      <c r="AB221" s="73"/>
      <c r="AC221" s="73"/>
      <c r="AD221" s="73"/>
    </row>
    <row r="222" spans="1:30" ht="32.25" customHeight="1">
      <c r="A222" s="80"/>
      <c r="B222" s="76"/>
      <c r="C222" s="76"/>
      <c r="D222" s="76"/>
      <c r="E222" s="76"/>
      <c r="F222" s="28" t="s">
        <v>7</v>
      </c>
      <c r="G222" s="2">
        <f t="shared" si="111"/>
        <v>2865931.8</v>
      </c>
      <c r="H222" s="1">
        <f>H223+H224</f>
        <v>123544.8</v>
      </c>
      <c r="I222" s="1">
        <f t="shared" ref="I222:M222" si="116">I223+I224</f>
        <v>479800</v>
      </c>
      <c r="J222" s="1">
        <f t="shared" si="116"/>
        <v>894000</v>
      </c>
      <c r="K222" s="1">
        <f t="shared" si="116"/>
        <v>15000</v>
      </c>
      <c r="L222" s="1">
        <f t="shared" si="116"/>
        <v>415000</v>
      </c>
      <c r="M222" s="1">
        <f t="shared" si="116"/>
        <v>938587</v>
      </c>
      <c r="N222" s="1"/>
      <c r="O222" s="1"/>
      <c r="P222" s="1"/>
      <c r="Q222" s="1"/>
      <c r="R222" s="80"/>
      <c r="S222" s="80"/>
      <c r="T222" s="80"/>
      <c r="U222" s="80"/>
      <c r="V222" s="80"/>
      <c r="W222" s="80"/>
      <c r="X222" s="80"/>
      <c r="Y222" s="80"/>
      <c r="Z222" s="80"/>
      <c r="AA222" s="74"/>
      <c r="AB222" s="74"/>
      <c r="AC222" s="74"/>
      <c r="AD222" s="74"/>
    </row>
    <row r="223" spans="1:30" ht="33" customHeight="1">
      <c r="A223" s="80"/>
      <c r="B223" s="76"/>
      <c r="C223" s="76"/>
      <c r="D223" s="76"/>
      <c r="E223" s="76"/>
      <c r="F223" s="28" t="s">
        <v>8</v>
      </c>
      <c r="G223" s="2">
        <f t="shared" si="111"/>
        <v>2865931.8</v>
      </c>
      <c r="H223" s="1">
        <v>123544.8</v>
      </c>
      <c r="I223" s="1">
        <v>479800</v>
      </c>
      <c r="J223" s="1">
        <v>894000</v>
      </c>
      <c r="K223" s="1">
        <v>15000</v>
      </c>
      <c r="L223" s="1">
        <v>415000</v>
      </c>
      <c r="M223" s="1">
        <v>938587</v>
      </c>
      <c r="N223" s="1"/>
      <c r="O223" s="1"/>
      <c r="P223" s="1"/>
      <c r="Q223" s="1"/>
      <c r="R223" s="80"/>
      <c r="S223" s="80"/>
      <c r="T223" s="80"/>
      <c r="U223" s="80"/>
      <c r="V223" s="80"/>
      <c r="W223" s="80"/>
      <c r="X223" s="80"/>
      <c r="Y223" s="80"/>
      <c r="Z223" s="80"/>
      <c r="AA223" s="74"/>
      <c r="AB223" s="74"/>
      <c r="AC223" s="74"/>
      <c r="AD223" s="74"/>
    </row>
    <row r="224" spans="1:30" ht="20.25" customHeight="1">
      <c r="A224" s="80"/>
      <c r="B224" s="76"/>
      <c r="C224" s="76"/>
      <c r="D224" s="76"/>
      <c r="E224" s="76"/>
      <c r="F224" s="28" t="s">
        <v>23</v>
      </c>
      <c r="G224" s="2">
        <f t="shared" si="111"/>
        <v>0</v>
      </c>
      <c r="H224" s="1">
        <v>0</v>
      </c>
      <c r="I224" s="1">
        <v>0</v>
      </c>
      <c r="J224" s="1">
        <v>0</v>
      </c>
      <c r="K224" s="1">
        <v>0</v>
      </c>
      <c r="L224" s="1">
        <v>0</v>
      </c>
      <c r="M224" s="1">
        <v>0</v>
      </c>
      <c r="N224" s="1"/>
      <c r="O224" s="1"/>
      <c r="P224" s="1"/>
      <c r="Q224" s="1"/>
      <c r="R224" s="80"/>
      <c r="S224" s="80"/>
      <c r="T224" s="80"/>
      <c r="U224" s="80"/>
      <c r="V224" s="80"/>
      <c r="W224" s="80"/>
      <c r="X224" s="80"/>
      <c r="Y224" s="80"/>
      <c r="Z224" s="80"/>
      <c r="AA224" s="74"/>
      <c r="AB224" s="74"/>
      <c r="AC224" s="74"/>
      <c r="AD224" s="74"/>
    </row>
    <row r="225" spans="1:30" ht="24.75" customHeight="1">
      <c r="A225" s="80"/>
      <c r="B225" s="76"/>
      <c r="C225" s="76"/>
      <c r="D225" s="76"/>
      <c r="E225" s="76"/>
      <c r="F225" s="28" t="s">
        <v>31</v>
      </c>
      <c r="G225" s="2">
        <f t="shared" si="111"/>
        <v>0</v>
      </c>
      <c r="H225" s="1">
        <v>0</v>
      </c>
      <c r="I225" s="1">
        <v>0</v>
      </c>
      <c r="J225" s="1">
        <v>0</v>
      </c>
      <c r="K225" s="1">
        <v>0</v>
      </c>
      <c r="L225" s="1">
        <v>0</v>
      </c>
      <c r="M225" s="1">
        <v>0</v>
      </c>
      <c r="N225" s="1"/>
      <c r="O225" s="1"/>
      <c r="P225" s="1"/>
      <c r="Q225" s="1"/>
      <c r="R225" s="80"/>
      <c r="S225" s="80"/>
      <c r="T225" s="80"/>
      <c r="U225" s="80"/>
      <c r="V225" s="80"/>
      <c r="W225" s="80"/>
      <c r="X225" s="80"/>
      <c r="Y225" s="80"/>
      <c r="Z225" s="80"/>
      <c r="AA225" s="75"/>
      <c r="AB225" s="75"/>
      <c r="AC225" s="75"/>
      <c r="AD225" s="75"/>
    </row>
    <row r="226" spans="1:30" ht="15" customHeight="1">
      <c r="A226" s="80" t="s">
        <v>120</v>
      </c>
      <c r="B226" s="76" t="s">
        <v>79</v>
      </c>
      <c r="C226" s="76">
        <v>2022</v>
      </c>
      <c r="D226" s="76">
        <v>2027</v>
      </c>
      <c r="E226" s="76" t="s">
        <v>32</v>
      </c>
      <c r="F226" s="28" t="s">
        <v>6</v>
      </c>
      <c r="G226" s="2">
        <f t="shared" si="111"/>
        <v>1636725</v>
      </c>
      <c r="H226" s="1">
        <f>H227</f>
        <v>139875</v>
      </c>
      <c r="I226" s="1">
        <f t="shared" ref="I226:M226" si="117">I227</f>
        <v>349250</v>
      </c>
      <c r="J226" s="1">
        <f t="shared" si="117"/>
        <v>132400</v>
      </c>
      <c r="K226" s="1">
        <f t="shared" si="117"/>
        <v>32400</v>
      </c>
      <c r="L226" s="1">
        <f t="shared" si="117"/>
        <v>332400</v>
      </c>
      <c r="M226" s="1">
        <f t="shared" si="117"/>
        <v>650400</v>
      </c>
      <c r="N226" s="1"/>
      <c r="O226" s="1"/>
      <c r="P226" s="1"/>
      <c r="Q226" s="1"/>
      <c r="R226" s="76" t="s">
        <v>178</v>
      </c>
      <c r="S226" s="76" t="s">
        <v>161</v>
      </c>
      <c r="T226" s="76">
        <f>SUM(U226:Z230)</f>
        <v>6</v>
      </c>
      <c r="U226" s="76">
        <v>1</v>
      </c>
      <c r="V226" s="76">
        <v>1</v>
      </c>
      <c r="W226" s="76">
        <v>1</v>
      </c>
      <c r="X226" s="76">
        <v>1</v>
      </c>
      <c r="Y226" s="76">
        <v>1</v>
      </c>
      <c r="Z226" s="76">
        <v>1</v>
      </c>
      <c r="AA226" s="73"/>
      <c r="AB226" s="73"/>
      <c r="AC226" s="73"/>
      <c r="AD226" s="73"/>
    </row>
    <row r="227" spans="1:30" ht="32.25" customHeight="1">
      <c r="A227" s="80"/>
      <c r="B227" s="76"/>
      <c r="C227" s="76"/>
      <c r="D227" s="76"/>
      <c r="E227" s="76"/>
      <c r="F227" s="28" t="s">
        <v>7</v>
      </c>
      <c r="G227" s="2">
        <f t="shared" si="111"/>
        <v>1636725</v>
      </c>
      <c r="H227" s="1">
        <f>H228+H229</f>
        <v>139875</v>
      </c>
      <c r="I227" s="1">
        <f t="shared" ref="I227:Q227" si="118">I228+I229</f>
        <v>349250</v>
      </c>
      <c r="J227" s="1">
        <f t="shared" si="118"/>
        <v>132400</v>
      </c>
      <c r="K227" s="1">
        <f t="shared" si="118"/>
        <v>32400</v>
      </c>
      <c r="L227" s="1">
        <f t="shared" si="118"/>
        <v>332400</v>
      </c>
      <c r="M227" s="1">
        <f t="shared" si="118"/>
        <v>650400</v>
      </c>
      <c r="N227" s="1">
        <f t="shared" si="118"/>
        <v>0</v>
      </c>
      <c r="O227" s="1">
        <f t="shared" si="118"/>
        <v>0</v>
      </c>
      <c r="P227" s="1">
        <f t="shared" si="118"/>
        <v>0</v>
      </c>
      <c r="Q227" s="1">
        <f t="shared" si="118"/>
        <v>0</v>
      </c>
      <c r="R227" s="80"/>
      <c r="S227" s="80"/>
      <c r="T227" s="80"/>
      <c r="U227" s="80"/>
      <c r="V227" s="80"/>
      <c r="W227" s="80"/>
      <c r="X227" s="80"/>
      <c r="Y227" s="80"/>
      <c r="Z227" s="80"/>
      <c r="AA227" s="74"/>
      <c r="AB227" s="74"/>
      <c r="AC227" s="74"/>
      <c r="AD227" s="74"/>
    </row>
    <row r="228" spans="1:30" ht="33" customHeight="1">
      <c r="A228" s="80"/>
      <c r="B228" s="76"/>
      <c r="C228" s="76"/>
      <c r="D228" s="76"/>
      <c r="E228" s="76"/>
      <c r="F228" s="28" t="s">
        <v>8</v>
      </c>
      <c r="G228" s="2">
        <f t="shared" si="111"/>
        <v>1636725</v>
      </c>
      <c r="H228" s="1">
        <v>139875</v>
      </c>
      <c r="I228" s="1">
        <v>349250</v>
      </c>
      <c r="J228" s="1">
        <v>132400</v>
      </c>
      <c r="K228" s="1">
        <v>32400</v>
      </c>
      <c r="L228" s="1">
        <v>332400</v>
      </c>
      <c r="M228" s="1">
        <v>650400</v>
      </c>
      <c r="N228" s="1"/>
      <c r="O228" s="1"/>
      <c r="P228" s="1"/>
      <c r="Q228" s="1"/>
      <c r="R228" s="80"/>
      <c r="S228" s="80"/>
      <c r="T228" s="80"/>
      <c r="U228" s="80"/>
      <c r="V228" s="80"/>
      <c r="W228" s="80"/>
      <c r="X228" s="80"/>
      <c r="Y228" s="80"/>
      <c r="Z228" s="80"/>
      <c r="AA228" s="74"/>
      <c r="AB228" s="74"/>
      <c r="AC228" s="74"/>
      <c r="AD228" s="74"/>
    </row>
    <row r="229" spans="1:30" ht="20.25" customHeight="1">
      <c r="A229" s="80"/>
      <c r="B229" s="76"/>
      <c r="C229" s="76"/>
      <c r="D229" s="76"/>
      <c r="E229" s="76"/>
      <c r="F229" s="28" t="s">
        <v>23</v>
      </c>
      <c r="G229" s="2">
        <f t="shared" si="111"/>
        <v>0</v>
      </c>
      <c r="H229" s="1">
        <v>0</v>
      </c>
      <c r="I229" s="1">
        <v>0</v>
      </c>
      <c r="J229" s="1">
        <v>0</v>
      </c>
      <c r="K229" s="1">
        <v>0</v>
      </c>
      <c r="L229" s="1">
        <v>0</v>
      </c>
      <c r="M229" s="1">
        <v>0</v>
      </c>
      <c r="N229" s="1"/>
      <c r="O229" s="1"/>
      <c r="P229" s="1"/>
      <c r="Q229" s="1"/>
      <c r="R229" s="80"/>
      <c r="S229" s="80"/>
      <c r="T229" s="80"/>
      <c r="U229" s="80"/>
      <c r="V229" s="80"/>
      <c r="W229" s="80"/>
      <c r="X229" s="80"/>
      <c r="Y229" s="80"/>
      <c r="Z229" s="80"/>
      <c r="AA229" s="74"/>
      <c r="AB229" s="74"/>
      <c r="AC229" s="74"/>
      <c r="AD229" s="74"/>
    </row>
    <row r="230" spans="1:30" ht="24.75" customHeight="1">
      <c r="A230" s="80"/>
      <c r="B230" s="76"/>
      <c r="C230" s="76"/>
      <c r="D230" s="76"/>
      <c r="E230" s="76"/>
      <c r="F230" s="28" t="s">
        <v>31</v>
      </c>
      <c r="G230" s="2">
        <f t="shared" si="111"/>
        <v>0</v>
      </c>
      <c r="H230" s="1">
        <v>0</v>
      </c>
      <c r="I230" s="1">
        <v>0</v>
      </c>
      <c r="J230" s="1">
        <v>0</v>
      </c>
      <c r="K230" s="1">
        <v>0</v>
      </c>
      <c r="L230" s="1">
        <v>0</v>
      </c>
      <c r="M230" s="1">
        <v>0</v>
      </c>
      <c r="N230" s="1"/>
      <c r="O230" s="1"/>
      <c r="P230" s="1"/>
      <c r="Q230" s="1"/>
      <c r="R230" s="80"/>
      <c r="S230" s="80"/>
      <c r="T230" s="80"/>
      <c r="U230" s="80"/>
      <c r="V230" s="80"/>
      <c r="W230" s="80"/>
      <c r="X230" s="80"/>
      <c r="Y230" s="80"/>
      <c r="Z230" s="80"/>
      <c r="AA230" s="75"/>
      <c r="AB230" s="75"/>
      <c r="AC230" s="75"/>
      <c r="AD230" s="75"/>
    </row>
    <row r="231" spans="1:30">
      <c r="A231" s="80" t="s">
        <v>121</v>
      </c>
      <c r="B231" s="76" t="s">
        <v>134</v>
      </c>
      <c r="C231" s="76">
        <v>2022</v>
      </c>
      <c r="D231" s="76">
        <v>2026</v>
      </c>
      <c r="E231" s="76" t="s">
        <v>32</v>
      </c>
      <c r="F231" s="28" t="s">
        <v>6</v>
      </c>
      <c r="G231" s="2">
        <f t="shared" si="111"/>
        <v>10439</v>
      </c>
      <c r="H231" s="1">
        <f>H232</f>
        <v>2087.8000000000002</v>
      </c>
      <c r="I231" s="1">
        <f t="shared" ref="I231:M231" si="119">I232</f>
        <v>2087.8000000000002</v>
      </c>
      <c r="J231" s="1">
        <f t="shared" si="119"/>
        <v>2087.8000000000002</v>
      </c>
      <c r="K231" s="1">
        <f t="shared" si="119"/>
        <v>2087.8000000000002</v>
      </c>
      <c r="L231" s="1">
        <f t="shared" si="119"/>
        <v>2087.8000000000002</v>
      </c>
      <c r="M231" s="1">
        <f t="shared" si="119"/>
        <v>0</v>
      </c>
      <c r="N231" s="1"/>
      <c r="O231" s="1"/>
      <c r="P231" s="1"/>
      <c r="Q231" s="1"/>
      <c r="R231" s="76" t="s">
        <v>160</v>
      </c>
      <c r="S231" s="76" t="s">
        <v>161</v>
      </c>
      <c r="T231" s="76">
        <f>SUM(U231:Z235)</f>
        <v>5</v>
      </c>
      <c r="U231" s="76">
        <v>1</v>
      </c>
      <c r="V231" s="76">
        <v>1</v>
      </c>
      <c r="W231" s="76">
        <v>1</v>
      </c>
      <c r="X231" s="76">
        <v>1</v>
      </c>
      <c r="Y231" s="76">
        <v>1</v>
      </c>
      <c r="Z231" s="76"/>
      <c r="AA231" s="73"/>
      <c r="AB231" s="73"/>
      <c r="AC231" s="73"/>
      <c r="AD231" s="73"/>
    </row>
    <row r="232" spans="1:30" ht="32.25" customHeight="1">
      <c r="A232" s="80"/>
      <c r="B232" s="76"/>
      <c r="C232" s="76"/>
      <c r="D232" s="76"/>
      <c r="E232" s="76"/>
      <c r="F232" s="28" t="s">
        <v>7</v>
      </c>
      <c r="G232" s="2">
        <f t="shared" si="111"/>
        <v>10439</v>
      </c>
      <c r="H232" s="1">
        <f>H233+H234</f>
        <v>2087.8000000000002</v>
      </c>
      <c r="I232" s="1">
        <f t="shared" ref="I232:M232" si="120">I233+I234</f>
        <v>2087.8000000000002</v>
      </c>
      <c r="J232" s="1">
        <f t="shared" si="120"/>
        <v>2087.8000000000002</v>
      </c>
      <c r="K232" s="1">
        <f t="shared" si="120"/>
        <v>2087.8000000000002</v>
      </c>
      <c r="L232" s="1">
        <f t="shared" si="120"/>
        <v>2087.8000000000002</v>
      </c>
      <c r="M232" s="1">
        <f t="shared" si="120"/>
        <v>0</v>
      </c>
      <c r="N232" s="1"/>
      <c r="O232" s="1"/>
      <c r="P232" s="1"/>
      <c r="Q232" s="1"/>
      <c r="R232" s="80"/>
      <c r="S232" s="80"/>
      <c r="T232" s="80"/>
      <c r="U232" s="80"/>
      <c r="V232" s="80"/>
      <c r="W232" s="80"/>
      <c r="X232" s="80"/>
      <c r="Y232" s="80"/>
      <c r="Z232" s="80"/>
      <c r="AA232" s="74"/>
      <c r="AB232" s="74"/>
      <c r="AC232" s="74"/>
      <c r="AD232" s="74"/>
    </row>
    <row r="233" spans="1:30" ht="33" customHeight="1">
      <c r="A233" s="80"/>
      <c r="B233" s="76"/>
      <c r="C233" s="76"/>
      <c r="D233" s="76"/>
      <c r="E233" s="76"/>
      <c r="F233" s="28" t="s">
        <v>8</v>
      </c>
      <c r="G233" s="2">
        <f t="shared" si="111"/>
        <v>10439</v>
      </c>
      <c r="H233" s="1">
        <v>2087.8000000000002</v>
      </c>
      <c r="I233" s="1">
        <v>2087.8000000000002</v>
      </c>
      <c r="J233" s="1">
        <v>2087.8000000000002</v>
      </c>
      <c r="K233" s="1">
        <v>2087.8000000000002</v>
      </c>
      <c r="L233" s="1">
        <v>2087.8000000000002</v>
      </c>
      <c r="M233" s="1">
        <v>0</v>
      </c>
      <c r="N233" s="1"/>
      <c r="O233" s="1"/>
      <c r="P233" s="1"/>
      <c r="Q233" s="1"/>
      <c r="R233" s="80"/>
      <c r="S233" s="80"/>
      <c r="T233" s="80"/>
      <c r="U233" s="80"/>
      <c r="V233" s="80"/>
      <c r="W233" s="80"/>
      <c r="X233" s="80"/>
      <c r="Y233" s="80"/>
      <c r="Z233" s="80"/>
      <c r="AA233" s="74"/>
      <c r="AB233" s="74"/>
      <c r="AC233" s="74"/>
      <c r="AD233" s="74"/>
    </row>
    <row r="234" spans="1:30" ht="20.25" customHeight="1">
      <c r="A234" s="80"/>
      <c r="B234" s="76"/>
      <c r="C234" s="76"/>
      <c r="D234" s="76"/>
      <c r="E234" s="76"/>
      <c r="F234" s="28" t="s">
        <v>23</v>
      </c>
      <c r="G234" s="2">
        <f t="shared" si="111"/>
        <v>0</v>
      </c>
      <c r="H234" s="1">
        <v>0</v>
      </c>
      <c r="I234" s="1">
        <v>0</v>
      </c>
      <c r="J234" s="1">
        <v>0</v>
      </c>
      <c r="K234" s="1">
        <v>0</v>
      </c>
      <c r="L234" s="1">
        <v>0</v>
      </c>
      <c r="M234" s="1">
        <v>0</v>
      </c>
      <c r="N234" s="1"/>
      <c r="O234" s="1"/>
      <c r="P234" s="1"/>
      <c r="Q234" s="1"/>
      <c r="R234" s="80"/>
      <c r="S234" s="80"/>
      <c r="T234" s="80"/>
      <c r="U234" s="80"/>
      <c r="V234" s="80"/>
      <c r="W234" s="80"/>
      <c r="X234" s="80"/>
      <c r="Y234" s="80"/>
      <c r="Z234" s="80"/>
      <c r="AA234" s="74"/>
      <c r="AB234" s="74"/>
      <c r="AC234" s="74"/>
      <c r="AD234" s="74"/>
    </row>
    <row r="235" spans="1:30" ht="24.75" customHeight="1">
      <c r="A235" s="80"/>
      <c r="B235" s="76"/>
      <c r="C235" s="76"/>
      <c r="D235" s="76"/>
      <c r="E235" s="76"/>
      <c r="F235" s="28" t="s">
        <v>31</v>
      </c>
      <c r="G235" s="2">
        <f t="shared" si="111"/>
        <v>0</v>
      </c>
      <c r="H235" s="1">
        <v>0</v>
      </c>
      <c r="I235" s="1">
        <v>0</v>
      </c>
      <c r="J235" s="1">
        <v>0</v>
      </c>
      <c r="K235" s="1">
        <v>0</v>
      </c>
      <c r="L235" s="1">
        <v>0</v>
      </c>
      <c r="M235" s="1">
        <v>0</v>
      </c>
      <c r="N235" s="1"/>
      <c r="O235" s="1"/>
      <c r="P235" s="1"/>
      <c r="Q235" s="1"/>
      <c r="R235" s="80"/>
      <c r="S235" s="80"/>
      <c r="T235" s="80"/>
      <c r="U235" s="80"/>
      <c r="V235" s="80"/>
      <c r="W235" s="80"/>
      <c r="X235" s="80"/>
      <c r="Y235" s="80"/>
      <c r="Z235" s="80"/>
      <c r="AA235" s="75"/>
      <c r="AB235" s="75"/>
      <c r="AC235" s="75"/>
      <c r="AD235" s="75"/>
    </row>
    <row r="236" spans="1:30">
      <c r="A236" s="155" t="s">
        <v>11</v>
      </c>
      <c r="B236" s="156"/>
      <c r="C236" s="156"/>
      <c r="D236" s="156"/>
      <c r="E236" s="157"/>
      <c r="F236" s="28" t="s">
        <v>6</v>
      </c>
      <c r="G236" s="2">
        <f>H236+I236+J236+K236+L236+M236</f>
        <v>221303894.72</v>
      </c>
      <c r="H236" s="2">
        <f t="shared" ref="H236:M236" si="121">H237</f>
        <v>36629207.710000001</v>
      </c>
      <c r="I236" s="2">
        <f t="shared" si="121"/>
        <v>41710467.619999997</v>
      </c>
      <c r="J236" s="2">
        <f t="shared" si="121"/>
        <v>45176943.739999995</v>
      </c>
      <c r="K236" s="2">
        <f t="shared" si="121"/>
        <v>37844491.699999996</v>
      </c>
      <c r="L236" s="2">
        <f t="shared" si="121"/>
        <v>38901300.299999997</v>
      </c>
      <c r="M236" s="2">
        <f t="shared" si="121"/>
        <v>21041483.650000002</v>
      </c>
      <c r="N236" s="2"/>
      <c r="O236" s="2"/>
      <c r="P236" s="2"/>
      <c r="Q236" s="2"/>
      <c r="R236" s="76" t="s">
        <v>14</v>
      </c>
      <c r="S236" s="76" t="s">
        <v>14</v>
      </c>
      <c r="T236" s="76" t="s">
        <v>14</v>
      </c>
      <c r="U236" s="76" t="s">
        <v>14</v>
      </c>
      <c r="V236" s="76" t="s">
        <v>14</v>
      </c>
      <c r="W236" s="76" t="s">
        <v>14</v>
      </c>
      <c r="X236" s="76" t="s">
        <v>14</v>
      </c>
      <c r="Y236" s="76" t="s">
        <v>14</v>
      </c>
      <c r="Z236" s="76" t="s">
        <v>14</v>
      </c>
      <c r="AA236" s="73"/>
      <c r="AB236" s="73"/>
      <c r="AC236" s="73"/>
      <c r="AD236" s="73"/>
    </row>
    <row r="237" spans="1:30" ht="32.25" customHeight="1">
      <c r="A237" s="158"/>
      <c r="B237" s="159"/>
      <c r="C237" s="159"/>
      <c r="D237" s="159"/>
      <c r="E237" s="160"/>
      <c r="F237" s="28" t="s">
        <v>7</v>
      </c>
      <c r="G237" s="2">
        <f t="shared" ref="G237:G240" si="122">H237+I237+J237+K237+L237+M237</f>
        <v>221303894.72</v>
      </c>
      <c r="H237" s="2">
        <f t="shared" ref="H237:M237" si="123">H238+H239</f>
        <v>36629207.710000001</v>
      </c>
      <c r="I237" s="2">
        <f t="shared" si="123"/>
        <v>41710467.619999997</v>
      </c>
      <c r="J237" s="2">
        <f t="shared" si="123"/>
        <v>45176943.739999995</v>
      </c>
      <c r="K237" s="2">
        <f t="shared" si="123"/>
        <v>37844491.699999996</v>
      </c>
      <c r="L237" s="2">
        <f t="shared" si="123"/>
        <v>38901300.299999997</v>
      </c>
      <c r="M237" s="2">
        <f t="shared" si="123"/>
        <v>21041483.650000002</v>
      </c>
      <c r="N237" s="2"/>
      <c r="O237" s="2"/>
      <c r="P237" s="2"/>
      <c r="Q237" s="2"/>
      <c r="R237" s="76"/>
      <c r="S237" s="76"/>
      <c r="T237" s="76"/>
      <c r="U237" s="76"/>
      <c r="V237" s="76"/>
      <c r="W237" s="76"/>
      <c r="X237" s="76"/>
      <c r="Y237" s="76"/>
      <c r="Z237" s="76"/>
      <c r="AA237" s="74"/>
      <c r="AB237" s="74"/>
      <c r="AC237" s="74"/>
      <c r="AD237" s="74"/>
    </row>
    <row r="238" spans="1:30" ht="33" customHeight="1">
      <c r="A238" s="158"/>
      <c r="B238" s="159"/>
      <c r="C238" s="159"/>
      <c r="D238" s="159"/>
      <c r="E238" s="160"/>
      <c r="F238" s="28" t="s">
        <v>8</v>
      </c>
      <c r="G238" s="2">
        <f t="shared" si="122"/>
        <v>216880958.93999997</v>
      </c>
      <c r="H238" s="2">
        <f t="shared" ref="H238:M240" si="124">H21+H47+H99+H155+H181+H202+H218</f>
        <v>34989297.660000004</v>
      </c>
      <c r="I238" s="2">
        <f t="shared" si="124"/>
        <v>41242048.219999999</v>
      </c>
      <c r="J238" s="2">
        <f t="shared" si="124"/>
        <v>42862337.409999996</v>
      </c>
      <c r="K238" s="2">
        <f t="shared" si="124"/>
        <v>37844491.699999996</v>
      </c>
      <c r="L238" s="2">
        <f t="shared" si="124"/>
        <v>38901300.299999997</v>
      </c>
      <c r="M238" s="2">
        <f t="shared" si="124"/>
        <v>21041483.650000002</v>
      </c>
      <c r="N238" s="2"/>
      <c r="O238" s="2"/>
      <c r="P238" s="2"/>
      <c r="Q238" s="2"/>
      <c r="R238" s="76"/>
      <c r="S238" s="76"/>
      <c r="T238" s="76"/>
      <c r="U238" s="76"/>
      <c r="V238" s="76"/>
      <c r="W238" s="76"/>
      <c r="X238" s="76"/>
      <c r="Y238" s="76"/>
      <c r="Z238" s="76"/>
      <c r="AA238" s="74"/>
      <c r="AB238" s="74"/>
      <c r="AC238" s="74"/>
      <c r="AD238" s="74"/>
    </row>
    <row r="239" spans="1:30" ht="20.25" customHeight="1">
      <c r="A239" s="158"/>
      <c r="B239" s="159"/>
      <c r="C239" s="159"/>
      <c r="D239" s="159"/>
      <c r="E239" s="160"/>
      <c r="F239" s="28" t="s">
        <v>23</v>
      </c>
      <c r="G239" s="2">
        <f t="shared" si="122"/>
        <v>4422935.7799999993</v>
      </c>
      <c r="H239" s="2">
        <f t="shared" si="124"/>
        <v>1639910.0499999998</v>
      </c>
      <c r="I239" s="2">
        <f t="shared" si="124"/>
        <v>468419.4</v>
      </c>
      <c r="J239" s="2">
        <f t="shared" si="124"/>
        <v>2314606.33</v>
      </c>
      <c r="K239" s="2">
        <f t="shared" si="124"/>
        <v>0</v>
      </c>
      <c r="L239" s="2">
        <f t="shared" si="124"/>
        <v>0</v>
      </c>
      <c r="M239" s="2">
        <f t="shared" si="124"/>
        <v>0</v>
      </c>
      <c r="N239" s="2"/>
      <c r="O239" s="2"/>
      <c r="P239" s="2"/>
      <c r="Q239" s="2"/>
      <c r="R239" s="76"/>
      <c r="S239" s="76"/>
      <c r="T239" s="76"/>
      <c r="U239" s="76"/>
      <c r="V239" s="76"/>
      <c r="W239" s="76"/>
      <c r="X239" s="76"/>
      <c r="Y239" s="76"/>
      <c r="Z239" s="76"/>
      <c r="AA239" s="74"/>
      <c r="AB239" s="74"/>
      <c r="AC239" s="74"/>
      <c r="AD239" s="74"/>
    </row>
    <row r="240" spans="1:30" ht="24.75" customHeight="1">
      <c r="A240" s="161"/>
      <c r="B240" s="162"/>
      <c r="C240" s="162"/>
      <c r="D240" s="162"/>
      <c r="E240" s="163"/>
      <c r="F240" s="28" t="s">
        <v>31</v>
      </c>
      <c r="G240" s="2">
        <f t="shared" si="122"/>
        <v>0</v>
      </c>
      <c r="H240" s="2">
        <f t="shared" si="124"/>
        <v>0</v>
      </c>
      <c r="I240" s="2">
        <f t="shared" si="124"/>
        <v>0</v>
      </c>
      <c r="J240" s="2">
        <f t="shared" si="124"/>
        <v>0</v>
      </c>
      <c r="K240" s="2">
        <f t="shared" si="124"/>
        <v>0</v>
      </c>
      <c r="L240" s="2">
        <f t="shared" si="124"/>
        <v>0</v>
      </c>
      <c r="M240" s="2">
        <f t="shared" si="124"/>
        <v>0</v>
      </c>
      <c r="N240" s="2"/>
      <c r="O240" s="2"/>
      <c r="P240" s="2"/>
      <c r="Q240" s="2"/>
      <c r="R240" s="76"/>
      <c r="S240" s="76"/>
      <c r="T240" s="76"/>
      <c r="U240" s="76"/>
      <c r="V240" s="76"/>
      <c r="W240" s="76"/>
      <c r="X240" s="76"/>
      <c r="Y240" s="76"/>
      <c r="Z240" s="76"/>
      <c r="AA240" s="75"/>
      <c r="AB240" s="75"/>
      <c r="AC240" s="75"/>
      <c r="AD240" s="75"/>
    </row>
    <row r="241" spans="1:30">
      <c r="A241" s="164" t="s">
        <v>148</v>
      </c>
      <c r="B241" s="165"/>
      <c r="C241" s="165"/>
      <c r="D241" s="165"/>
      <c r="E241" s="165"/>
      <c r="F241" s="165"/>
      <c r="G241" s="165"/>
      <c r="H241" s="165"/>
      <c r="I241" s="165"/>
      <c r="J241" s="165"/>
      <c r="K241" s="165"/>
      <c r="L241" s="165"/>
      <c r="M241" s="165"/>
      <c r="N241" s="165"/>
      <c r="O241" s="165"/>
      <c r="P241" s="165"/>
      <c r="Q241" s="165"/>
      <c r="R241" s="165"/>
      <c r="S241" s="165"/>
      <c r="T241" s="165"/>
      <c r="U241" s="165"/>
      <c r="V241" s="165"/>
      <c r="W241" s="165"/>
      <c r="X241" s="165"/>
      <c r="Y241" s="165"/>
      <c r="Z241" s="165"/>
      <c r="AA241" s="10"/>
      <c r="AB241" s="10"/>
      <c r="AC241" s="10"/>
      <c r="AD241" s="11"/>
    </row>
    <row r="242" spans="1:30" ht="15" customHeight="1">
      <c r="A242" s="108" t="s">
        <v>149</v>
      </c>
      <c r="B242" s="109"/>
      <c r="C242" s="109"/>
      <c r="D242" s="109"/>
      <c r="E242" s="109"/>
      <c r="F242" s="109"/>
      <c r="G242" s="109"/>
      <c r="H242" s="109"/>
      <c r="I242" s="109"/>
      <c r="J242" s="109"/>
      <c r="K242" s="109"/>
      <c r="L242" s="109"/>
      <c r="M242" s="109"/>
      <c r="N242" s="109"/>
      <c r="O242" s="109"/>
      <c r="P242" s="109"/>
      <c r="Q242" s="109"/>
      <c r="R242" s="109"/>
      <c r="S242" s="109"/>
      <c r="T242" s="109"/>
      <c r="U242" s="109"/>
      <c r="V242" s="109"/>
      <c r="W242" s="109"/>
      <c r="X242" s="109"/>
      <c r="Y242" s="109"/>
      <c r="Z242" s="109"/>
      <c r="AA242" s="109"/>
      <c r="AB242" s="109"/>
      <c r="AC242" s="109"/>
      <c r="AD242" s="110"/>
    </row>
    <row r="243" spans="1:30" ht="15" customHeight="1">
      <c r="A243" s="108" t="s">
        <v>150</v>
      </c>
      <c r="B243" s="109"/>
      <c r="C243" s="109"/>
      <c r="D243" s="109"/>
      <c r="E243" s="109"/>
      <c r="F243" s="109"/>
      <c r="G243" s="109"/>
      <c r="H243" s="109"/>
      <c r="I243" s="109"/>
      <c r="J243" s="109"/>
      <c r="K243" s="109"/>
      <c r="L243" s="109"/>
      <c r="M243" s="109"/>
      <c r="N243" s="109"/>
      <c r="O243" s="109"/>
      <c r="P243" s="109"/>
      <c r="Q243" s="109"/>
      <c r="R243" s="109"/>
      <c r="S243" s="109"/>
      <c r="T243" s="109"/>
      <c r="U243" s="109"/>
      <c r="V243" s="109"/>
      <c r="W243" s="109"/>
      <c r="X243" s="109"/>
      <c r="Y243" s="109"/>
      <c r="Z243" s="109"/>
      <c r="AA243" s="109"/>
      <c r="AB243" s="109"/>
      <c r="AC243" s="109"/>
      <c r="AD243" s="110"/>
    </row>
    <row r="244" spans="1:30" ht="15" customHeight="1">
      <c r="A244" s="108" t="s">
        <v>151</v>
      </c>
      <c r="B244" s="109"/>
      <c r="C244" s="109"/>
      <c r="D244" s="109"/>
      <c r="E244" s="109"/>
      <c r="F244" s="109"/>
      <c r="G244" s="109"/>
      <c r="H244" s="109"/>
      <c r="I244" s="109"/>
      <c r="J244" s="109"/>
      <c r="K244" s="109"/>
      <c r="L244" s="109"/>
      <c r="M244" s="109"/>
      <c r="N244" s="109"/>
      <c r="O244" s="109"/>
      <c r="P244" s="109"/>
      <c r="Q244" s="109"/>
      <c r="R244" s="109"/>
      <c r="S244" s="109"/>
      <c r="T244" s="109"/>
      <c r="U244" s="109"/>
      <c r="V244" s="109"/>
      <c r="W244" s="109"/>
      <c r="X244" s="109"/>
      <c r="Y244" s="109"/>
      <c r="Z244" s="109"/>
      <c r="AA244" s="109"/>
      <c r="AB244" s="109"/>
      <c r="AC244" s="109"/>
      <c r="AD244" s="110"/>
    </row>
    <row r="245" spans="1:30" ht="16.149999999999999" customHeight="1">
      <c r="A245" s="95" t="s">
        <v>10</v>
      </c>
      <c r="B245" s="105" t="s">
        <v>122</v>
      </c>
      <c r="C245" s="76">
        <v>2022</v>
      </c>
      <c r="D245" s="76">
        <v>2027</v>
      </c>
      <c r="E245" s="76" t="s">
        <v>32</v>
      </c>
      <c r="F245" s="28" t="s">
        <v>6</v>
      </c>
      <c r="G245" s="2">
        <f>H245+I245+J245+K245+L245+M245</f>
        <v>162858287.25</v>
      </c>
      <c r="H245" s="2">
        <f>H246</f>
        <v>31796140.909999996</v>
      </c>
      <c r="I245" s="2">
        <f t="shared" ref="I245:M245" si="125">I246</f>
        <v>26065415.169999998</v>
      </c>
      <c r="J245" s="2">
        <f t="shared" si="125"/>
        <v>38429346</v>
      </c>
      <c r="K245" s="2">
        <f t="shared" si="125"/>
        <v>44649887.82</v>
      </c>
      <c r="L245" s="2">
        <f t="shared" si="125"/>
        <v>8914219</v>
      </c>
      <c r="M245" s="2">
        <f t="shared" si="125"/>
        <v>13003278.35</v>
      </c>
      <c r="N245" s="2"/>
      <c r="O245" s="2"/>
      <c r="P245" s="2"/>
      <c r="Q245" s="2"/>
      <c r="R245" s="76" t="s">
        <v>14</v>
      </c>
      <c r="S245" s="76" t="s">
        <v>14</v>
      </c>
      <c r="T245" s="76" t="s">
        <v>14</v>
      </c>
      <c r="U245" s="76" t="s">
        <v>14</v>
      </c>
      <c r="V245" s="76" t="s">
        <v>14</v>
      </c>
      <c r="W245" s="76" t="s">
        <v>14</v>
      </c>
      <c r="X245" s="76" t="s">
        <v>14</v>
      </c>
      <c r="Y245" s="76" t="s">
        <v>14</v>
      </c>
      <c r="Z245" s="76" t="s">
        <v>14</v>
      </c>
      <c r="AA245" s="73"/>
      <c r="AB245" s="73"/>
      <c r="AC245" s="73"/>
      <c r="AD245" s="73"/>
    </row>
    <row r="246" spans="1:30" ht="32.25" customHeight="1">
      <c r="A246" s="95"/>
      <c r="B246" s="105"/>
      <c r="C246" s="76"/>
      <c r="D246" s="76"/>
      <c r="E246" s="76"/>
      <c r="F246" s="28" t="s">
        <v>7</v>
      </c>
      <c r="G246" s="2">
        <f t="shared" ref="G246:G279" si="126">H246+I246+J246+K246+L246+M246</f>
        <v>162858287.25</v>
      </c>
      <c r="H246" s="2">
        <f>H247+H248</f>
        <v>31796140.909999996</v>
      </c>
      <c r="I246" s="2">
        <f>I247+I248</f>
        <v>26065415.169999998</v>
      </c>
      <c r="J246" s="2">
        <f t="shared" ref="J246:L246" si="127">J247+J248</f>
        <v>38429346</v>
      </c>
      <c r="K246" s="2">
        <f>K247+K248</f>
        <v>44649887.82</v>
      </c>
      <c r="L246" s="2">
        <f t="shared" si="127"/>
        <v>8914219</v>
      </c>
      <c r="M246" s="2">
        <f>M247+M248</f>
        <v>13003278.35</v>
      </c>
      <c r="N246" s="2"/>
      <c r="O246" s="2"/>
      <c r="P246" s="2"/>
      <c r="Q246" s="2"/>
      <c r="R246" s="76"/>
      <c r="S246" s="76"/>
      <c r="T246" s="76"/>
      <c r="U246" s="76"/>
      <c r="V246" s="76"/>
      <c r="W246" s="76"/>
      <c r="X246" s="76"/>
      <c r="Y246" s="76"/>
      <c r="Z246" s="76"/>
      <c r="AA246" s="74"/>
      <c r="AB246" s="74"/>
      <c r="AC246" s="74"/>
      <c r="AD246" s="74"/>
    </row>
    <row r="247" spans="1:30" ht="33" customHeight="1">
      <c r="A247" s="95"/>
      <c r="B247" s="105"/>
      <c r="C247" s="76"/>
      <c r="D247" s="76"/>
      <c r="E247" s="76"/>
      <c r="F247" s="28" t="s">
        <v>8</v>
      </c>
      <c r="G247" s="2">
        <f t="shared" si="126"/>
        <v>69236239.030000001</v>
      </c>
      <c r="H247" s="2">
        <f>H252+H257+H262+H267+H272</f>
        <v>14635429.779999999</v>
      </c>
      <c r="I247" s="2">
        <f>I252+I257+I262+I267+I272+I277</f>
        <v>11435271.079999998</v>
      </c>
      <c r="J247" s="2">
        <f>J252+J257+J262+J267+J272+J277+J282+J287+J292</f>
        <v>11610788</v>
      </c>
      <c r="K247" s="2">
        <f>K252+K257+K262+K267+K272+K277+K282+K287+K292</f>
        <v>9637252.8200000003</v>
      </c>
      <c r="L247" s="2">
        <f>L252+L257+L262+L267+L272+L277</f>
        <v>8914219</v>
      </c>
      <c r="M247" s="2">
        <f>M252+M257+M262+M267+M272+M277</f>
        <v>13003278.35</v>
      </c>
      <c r="N247" s="2"/>
      <c r="O247" s="2"/>
      <c r="P247" s="2"/>
      <c r="Q247" s="2"/>
      <c r="R247" s="76"/>
      <c r="S247" s="76"/>
      <c r="T247" s="76"/>
      <c r="U247" s="76"/>
      <c r="V247" s="76"/>
      <c r="W247" s="76"/>
      <c r="X247" s="76"/>
      <c r="Y247" s="76"/>
      <c r="Z247" s="76"/>
      <c r="AA247" s="74"/>
      <c r="AB247" s="74"/>
      <c r="AC247" s="74"/>
      <c r="AD247" s="74"/>
    </row>
    <row r="248" spans="1:30" ht="20.25" customHeight="1">
      <c r="A248" s="95"/>
      <c r="B248" s="105"/>
      <c r="C248" s="76"/>
      <c r="D248" s="76"/>
      <c r="E248" s="76"/>
      <c r="F248" s="28" t="s">
        <v>23</v>
      </c>
      <c r="G248" s="2">
        <f t="shared" si="126"/>
        <v>93622048.219999999</v>
      </c>
      <c r="H248" s="2">
        <f>H253+H258+H268+H273</f>
        <v>17160711.129999999</v>
      </c>
      <c r="I248" s="2">
        <f>I253+I258+I273+I278</f>
        <v>14630144.09</v>
      </c>
      <c r="J248" s="2">
        <f>J253+J258+J268+J273+J278+J283+J288+J293</f>
        <v>26818558</v>
      </c>
      <c r="K248" s="2">
        <f>K253+K258+K268+K273+K278+K283+K288+K293</f>
        <v>35012635</v>
      </c>
      <c r="L248" s="2">
        <f>L253+L258+L273</f>
        <v>0</v>
      </c>
      <c r="M248" s="2">
        <f>M253+M258+M273</f>
        <v>0</v>
      </c>
      <c r="N248" s="2"/>
      <c r="O248" s="2"/>
      <c r="P248" s="2"/>
      <c r="Q248" s="2"/>
      <c r="R248" s="76"/>
      <c r="S248" s="76"/>
      <c r="T248" s="76"/>
      <c r="U248" s="76"/>
      <c r="V248" s="76"/>
      <c r="W248" s="76"/>
      <c r="X248" s="76"/>
      <c r="Y248" s="76"/>
      <c r="Z248" s="76"/>
      <c r="AA248" s="74"/>
      <c r="AB248" s="74"/>
      <c r="AC248" s="74"/>
      <c r="AD248" s="74"/>
    </row>
    <row r="249" spans="1:30" ht="24.75" customHeight="1">
      <c r="A249" s="95"/>
      <c r="B249" s="105"/>
      <c r="C249" s="76"/>
      <c r="D249" s="76"/>
      <c r="E249" s="76"/>
      <c r="F249" s="28" t="s">
        <v>31</v>
      </c>
      <c r="G249" s="2">
        <f t="shared" si="126"/>
        <v>0</v>
      </c>
      <c r="H249" s="2">
        <f>H254+H259+H274</f>
        <v>0</v>
      </c>
      <c r="I249" s="2">
        <f>I254+I259+I274</f>
        <v>0</v>
      </c>
      <c r="J249" s="2">
        <f>J254+J259+J274</f>
        <v>0</v>
      </c>
      <c r="K249" s="2">
        <f>K254+K259+K274</f>
        <v>0</v>
      </c>
      <c r="L249" s="2">
        <f>L254+L259+L274</f>
        <v>0</v>
      </c>
      <c r="M249" s="2">
        <f>M254+M259+M274</f>
        <v>0</v>
      </c>
      <c r="N249" s="2"/>
      <c r="O249" s="2"/>
      <c r="P249" s="2"/>
      <c r="Q249" s="2"/>
      <c r="R249" s="76"/>
      <c r="S249" s="76"/>
      <c r="T249" s="76"/>
      <c r="U249" s="76"/>
      <c r="V249" s="76"/>
      <c r="W249" s="76"/>
      <c r="X249" s="76"/>
      <c r="Y249" s="76"/>
      <c r="Z249" s="76"/>
      <c r="AA249" s="75"/>
      <c r="AB249" s="75"/>
      <c r="AC249" s="75"/>
      <c r="AD249" s="75"/>
    </row>
    <row r="250" spans="1:30" ht="27" customHeight="1">
      <c r="A250" s="80" t="s">
        <v>48</v>
      </c>
      <c r="B250" s="76" t="s">
        <v>49</v>
      </c>
      <c r="C250" s="76">
        <v>2022</v>
      </c>
      <c r="D250" s="76">
        <v>2027</v>
      </c>
      <c r="E250" s="76" t="s">
        <v>32</v>
      </c>
      <c r="F250" s="28" t="s">
        <v>6</v>
      </c>
      <c r="G250" s="2">
        <f t="shared" si="126"/>
        <v>59193640.839999996</v>
      </c>
      <c r="H250" s="1">
        <f>H251</f>
        <v>12770057.439999999</v>
      </c>
      <c r="I250" s="1">
        <f t="shared" ref="I250:M250" si="128">I251</f>
        <v>9417718.5399999991</v>
      </c>
      <c r="J250" s="1">
        <f t="shared" si="128"/>
        <v>9553151.4399999995</v>
      </c>
      <c r="K250" s="1">
        <f t="shared" si="128"/>
        <v>7196828.0700000003</v>
      </c>
      <c r="L250" s="1">
        <f t="shared" si="128"/>
        <v>7924487</v>
      </c>
      <c r="M250" s="1">
        <f t="shared" si="128"/>
        <v>12331398.35</v>
      </c>
      <c r="N250" s="1"/>
      <c r="O250" s="1"/>
      <c r="P250" s="1"/>
      <c r="Q250" s="1"/>
      <c r="R250" s="76" t="s">
        <v>179</v>
      </c>
      <c r="S250" s="80" t="s">
        <v>156</v>
      </c>
      <c r="T250" s="145" t="s">
        <v>180</v>
      </c>
      <c r="U250" s="84">
        <v>100</v>
      </c>
      <c r="V250" s="84">
        <v>100</v>
      </c>
      <c r="W250" s="84">
        <v>100</v>
      </c>
      <c r="X250" s="84">
        <v>100</v>
      </c>
      <c r="Y250" s="84">
        <v>100</v>
      </c>
      <c r="Z250" s="84">
        <v>100</v>
      </c>
      <c r="AA250" s="89"/>
      <c r="AB250" s="73"/>
      <c r="AC250" s="73"/>
      <c r="AD250" s="73"/>
    </row>
    <row r="251" spans="1:30" ht="32.25" customHeight="1">
      <c r="A251" s="80"/>
      <c r="B251" s="76"/>
      <c r="C251" s="76"/>
      <c r="D251" s="76"/>
      <c r="E251" s="76"/>
      <c r="F251" s="28" t="s">
        <v>7</v>
      </c>
      <c r="G251" s="2">
        <f t="shared" si="126"/>
        <v>59193640.839999996</v>
      </c>
      <c r="H251" s="1">
        <f>H252+H253</f>
        <v>12770057.439999999</v>
      </c>
      <c r="I251" s="1">
        <f>I252+I253</f>
        <v>9417718.5399999991</v>
      </c>
      <c r="J251" s="1">
        <f t="shared" ref="J251:M251" si="129">J252+J253</f>
        <v>9553151.4399999995</v>
      </c>
      <c r="K251" s="1">
        <f t="shared" si="129"/>
        <v>7196828.0700000003</v>
      </c>
      <c r="L251" s="1">
        <f t="shared" si="129"/>
        <v>7924487</v>
      </c>
      <c r="M251" s="1">
        <f t="shared" si="129"/>
        <v>12331398.35</v>
      </c>
      <c r="N251" s="1"/>
      <c r="O251" s="1"/>
      <c r="P251" s="1"/>
      <c r="Q251" s="1"/>
      <c r="R251" s="80"/>
      <c r="S251" s="80"/>
      <c r="T251" s="145"/>
      <c r="U251" s="84"/>
      <c r="V251" s="84"/>
      <c r="W251" s="84"/>
      <c r="X251" s="84"/>
      <c r="Y251" s="84"/>
      <c r="Z251" s="84"/>
      <c r="AA251" s="90"/>
      <c r="AB251" s="74"/>
      <c r="AC251" s="74"/>
      <c r="AD251" s="74"/>
    </row>
    <row r="252" spans="1:30" ht="33" customHeight="1">
      <c r="A252" s="80"/>
      <c r="B252" s="76"/>
      <c r="C252" s="76"/>
      <c r="D252" s="76"/>
      <c r="E252" s="76"/>
      <c r="F252" s="28" t="s">
        <v>8</v>
      </c>
      <c r="G252" s="2">
        <f t="shared" si="126"/>
        <v>59193640.839999996</v>
      </c>
      <c r="H252" s="2">
        <v>12770057.439999999</v>
      </c>
      <c r="I252" s="2">
        <v>9417718.5399999991</v>
      </c>
      <c r="J252" s="2">
        <v>9553151.4399999995</v>
      </c>
      <c r="K252" s="2">
        <v>7196828.0700000003</v>
      </c>
      <c r="L252" s="2">
        <v>7924487</v>
      </c>
      <c r="M252" s="2">
        <f>12661398.35-330000</f>
        <v>12331398.35</v>
      </c>
      <c r="N252" s="2"/>
      <c r="O252" s="2"/>
      <c r="P252" s="2"/>
      <c r="Q252" s="2"/>
      <c r="R252" s="80"/>
      <c r="S252" s="80"/>
      <c r="T252" s="145"/>
      <c r="U252" s="84"/>
      <c r="V252" s="84"/>
      <c r="W252" s="84"/>
      <c r="X252" s="84"/>
      <c r="Y252" s="84"/>
      <c r="Z252" s="84"/>
      <c r="AA252" s="90"/>
      <c r="AB252" s="74"/>
      <c r="AC252" s="74"/>
      <c r="AD252" s="74"/>
    </row>
    <row r="253" spans="1:30" ht="25.5" customHeight="1">
      <c r="A253" s="80"/>
      <c r="B253" s="76"/>
      <c r="C253" s="76"/>
      <c r="D253" s="76"/>
      <c r="E253" s="76"/>
      <c r="F253" s="28" t="s">
        <v>23</v>
      </c>
      <c r="G253" s="2">
        <f t="shared" si="126"/>
        <v>0</v>
      </c>
      <c r="H253" s="1">
        <v>0</v>
      </c>
      <c r="I253" s="1">
        <v>0</v>
      </c>
      <c r="J253" s="1">
        <v>0</v>
      </c>
      <c r="K253" s="1">
        <v>0</v>
      </c>
      <c r="L253" s="1">
        <v>0</v>
      </c>
      <c r="M253" s="1">
        <v>0</v>
      </c>
      <c r="N253" s="1"/>
      <c r="O253" s="1"/>
      <c r="P253" s="1"/>
      <c r="Q253" s="1"/>
      <c r="R253" s="80"/>
      <c r="S253" s="80"/>
      <c r="T253" s="145"/>
      <c r="U253" s="84"/>
      <c r="V253" s="84"/>
      <c r="W253" s="84"/>
      <c r="X253" s="84"/>
      <c r="Y253" s="84"/>
      <c r="Z253" s="84"/>
      <c r="AA253" s="90"/>
      <c r="AB253" s="74"/>
      <c r="AC253" s="74"/>
      <c r="AD253" s="74"/>
    </row>
    <row r="254" spans="1:30" ht="52.5" customHeight="1">
      <c r="A254" s="80"/>
      <c r="B254" s="76"/>
      <c r="C254" s="76"/>
      <c r="D254" s="76"/>
      <c r="E254" s="76"/>
      <c r="F254" s="28" t="s">
        <v>31</v>
      </c>
      <c r="G254" s="2">
        <f t="shared" si="126"/>
        <v>0</v>
      </c>
      <c r="H254" s="1">
        <v>0</v>
      </c>
      <c r="I254" s="1">
        <v>0</v>
      </c>
      <c r="J254" s="1">
        <v>0</v>
      </c>
      <c r="K254" s="1">
        <v>0</v>
      </c>
      <c r="L254" s="1">
        <v>0</v>
      </c>
      <c r="M254" s="1">
        <v>0</v>
      </c>
      <c r="N254" s="1"/>
      <c r="O254" s="1"/>
      <c r="P254" s="1"/>
      <c r="Q254" s="1"/>
      <c r="R254" s="80"/>
      <c r="S254" s="80"/>
      <c r="T254" s="145"/>
      <c r="U254" s="84"/>
      <c r="V254" s="84"/>
      <c r="W254" s="84"/>
      <c r="X254" s="84"/>
      <c r="Y254" s="84"/>
      <c r="Z254" s="84"/>
      <c r="AA254" s="91"/>
      <c r="AB254" s="75"/>
      <c r="AC254" s="75"/>
      <c r="AD254" s="75"/>
    </row>
    <row r="255" spans="1:30" ht="18" customHeight="1">
      <c r="A255" s="96" t="s">
        <v>50</v>
      </c>
      <c r="B255" s="73" t="s">
        <v>24</v>
      </c>
      <c r="C255" s="77">
        <v>2022</v>
      </c>
      <c r="D255" s="76">
        <v>2027</v>
      </c>
      <c r="E255" s="76" t="s">
        <v>32</v>
      </c>
      <c r="F255" s="28" t="s">
        <v>6</v>
      </c>
      <c r="G255" s="2">
        <f t="shared" si="126"/>
        <v>3320464.5300000003</v>
      </c>
      <c r="H255" s="2">
        <f>H256</f>
        <v>907923.53</v>
      </c>
      <c r="I255" s="2">
        <f t="shared" ref="I255:M255" si="130">I256</f>
        <v>198465</v>
      </c>
      <c r="J255" s="2">
        <f t="shared" si="130"/>
        <v>392732</v>
      </c>
      <c r="K255" s="2">
        <f t="shared" si="130"/>
        <v>489732</v>
      </c>
      <c r="L255" s="2">
        <f t="shared" si="130"/>
        <v>989732</v>
      </c>
      <c r="M255" s="2">
        <f t="shared" si="130"/>
        <v>341880</v>
      </c>
      <c r="N255" s="2"/>
      <c r="O255" s="2"/>
      <c r="P255" s="2"/>
      <c r="Q255" s="2"/>
      <c r="R255" s="76" t="s">
        <v>181</v>
      </c>
      <c r="S255" s="76" t="s">
        <v>161</v>
      </c>
      <c r="T255" s="76">
        <f>SUM(U255:Z259)</f>
        <v>7</v>
      </c>
      <c r="U255" s="76">
        <v>2</v>
      </c>
      <c r="V255" s="76">
        <v>1</v>
      </c>
      <c r="W255" s="76">
        <v>1</v>
      </c>
      <c r="X255" s="76">
        <v>1</v>
      </c>
      <c r="Y255" s="76">
        <v>1</v>
      </c>
      <c r="Z255" s="76">
        <v>1</v>
      </c>
      <c r="AA255" s="73"/>
      <c r="AB255" s="73"/>
      <c r="AC255" s="73"/>
      <c r="AD255" s="73"/>
    </row>
    <row r="256" spans="1:30" ht="32.25" customHeight="1">
      <c r="A256" s="78"/>
      <c r="B256" s="74"/>
      <c r="C256" s="78"/>
      <c r="D256" s="76"/>
      <c r="E256" s="76"/>
      <c r="F256" s="28" t="s">
        <v>7</v>
      </c>
      <c r="G256" s="2">
        <f t="shared" si="126"/>
        <v>3320464.5300000003</v>
      </c>
      <c r="H256" s="2">
        <f>H257+H258</f>
        <v>907923.53</v>
      </c>
      <c r="I256" s="2">
        <f t="shared" ref="I256:Q256" si="131">I257+I258</f>
        <v>198465</v>
      </c>
      <c r="J256" s="2">
        <f t="shared" si="131"/>
        <v>392732</v>
      </c>
      <c r="K256" s="2">
        <f t="shared" si="131"/>
        <v>489732</v>
      </c>
      <c r="L256" s="2">
        <f t="shared" si="131"/>
        <v>989732</v>
      </c>
      <c r="M256" s="2">
        <f t="shared" si="131"/>
        <v>341880</v>
      </c>
      <c r="N256" s="2">
        <f t="shared" si="131"/>
        <v>0</v>
      </c>
      <c r="O256" s="2">
        <f t="shared" si="131"/>
        <v>0</v>
      </c>
      <c r="P256" s="2">
        <f t="shared" si="131"/>
        <v>0</v>
      </c>
      <c r="Q256" s="2">
        <f t="shared" si="131"/>
        <v>0</v>
      </c>
      <c r="R256" s="80"/>
      <c r="S256" s="80"/>
      <c r="T256" s="80"/>
      <c r="U256" s="80"/>
      <c r="V256" s="80"/>
      <c r="W256" s="80"/>
      <c r="X256" s="80"/>
      <c r="Y256" s="80"/>
      <c r="Z256" s="80"/>
      <c r="AA256" s="74"/>
      <c r="AB256" s="74"/>
      <c r="AC256" s="74"/>
      <c r="AD256" s="74"/>
    </row>
    <row r="257" spans="1:30" ht="33" customHeight="1">
      <c r="A257" s="78"/>
      <c r="B257" s="74"/>
      <c r="C257" s="78"/>
      <c r="D257" s="76"/>
      <c r="E257" s="76"/>
      <c r="F257" s="28" t="s">
        <v>8</v>
      </c>
      <c r="G257" s="2">
        <f t="shared" si="126"/>
        <v>3320464.5300000003</v>
      </c>
      <c r="H257" s="2">
        <v>907923.53</v>
      </c>
      <c r="I257" s="2">
        <v>198465</v>
      </c>
      <c r="J257" s="2">
        <v>392732</v>
      </c>
      <c r="K257" s="2">
        <v>489732</v>
      </c>
      <c r="L257" s="2">
        <v>989732</v>
      </c>
      <c r="M257" s="2">
        <v>341880</v>
      </c>
      <c r="N257" s="2"/>
      <c r="O257" s="2"/>
      <c r="P257" s="2"/>
      <c r="Q257" s="2"/>
      <c r="R257" s="80"/>
      <c r="S257" s="80"/>
      <c r="T257" s="80"/>
      <c r="U257" s="80"/>
      <c r="V257" s="80"/>
      <c r="W257" s="80"/>
      <c r="X257" s="80"/>
      <c r="Y257" s="80"/>
      <c r="Z257" s="80"/>
      <c r="AA257" s="74"/>
      <c r="AB257" s="74"/>
      <c r="AC257" s="74"/>
      <c r="AD257" s="74"/>
    </row>
    <row r="258" spans="1:30" ht="20.25" customHeight="1">
      <c r="A258" s="78"/>
      <c r="B258" s="74"/>
      <c r="C258" s="78"/>
      <c r="D258" s="76"/>
      <c r="E258" s="76"/>
      <c r="F258" s="28" t="s">
        <v>23</v>
      </c>
      <c r="G258" s="2">
        <f t="shared" si="126"/>
        <v>0</v>
      </c>
      <c r="H258" s="2">
        <v>0</v>
      </c>
      <c r="I258" s="2">
        <v>0</v>
      </c>
      <c r="J258" s="2">
        <v>0</v>
      </c>
      <c r="K258" s="2">
        <v>0</v>
      </c>
      <c r="L258" s="2">
        <v>0</v>
      </c>
      <c r="M258" s="2">
        <v>0</v>
      </c>
      <c r="N258" s="2"/>
      <c r="O258" s="2"/>
      <c r="P258" s="2"/>
      <c r="Q258" s="2"/>
      <c r="R258" s="80"/>
      <c r="S258" s="80"/>
      <c r="T258" s="80"/>
      <c r="U258" s="80"/>
      <c r="V258" s="80"/>
      <c r="W258" s="80"/>
      <c r="X258" s="80"/>
      <c r="Y258" s="80"/>
      <c r="Z258" s="80"/>
      <c r="AA258" s="74"/>
      <c r="AB258" s="74"/>
      <c r="AC258" s="74"/>
      <c r="AD258" s="74"/>
    </row>
    <row r="259" spans="1:30" ht="24.75" customHeight="1">
      <c r="A259" s="79"/>
      <c r="B259" s="75"/>
      <c r="C259" s="79"/>
      <c r="D259" s="76"/>
      <c r="E259" s="76"/>
      <c r="F259" s="28" t="s">
        <v>31</v>
      </c>
      <c r="G259" s="2">
        <f t="shared" si="126"/>
        <v>0</v>
      </c>
      <c r="H259" s="2">
        <v>0</v>
      </c>
      <c r="I259" s="2">
        <v>0</v>
      </c>
      <c r="J259" s="2">
        <v>0</v>
      </c>
      <c r="K259" s="2">
        <v>0</v>
      </c>
      <c r="L259" s="2">
        <v>0</v>
      </c>
      <c r="M259" s="2">
        <v>0</v>
      </c>
      <c r="N259" s="2"/>
      <c r="O259" s="2"/>
      <c r="P259" s="2"/>
      <c r="Q259" s="2"/>
      <c r="R259" s="80"/>
      <c r="S259" s="80"/>
      <c r="T259" s="80"/>
      <c r="U259" s="80"/>
      <c r="V259" s="80"/>
      <c r="W259" s="80"/>
      <c r="X259" s="80"/>
      <c r="Y259" s="80"/>
      <c r="Z259" s="80"/>
      <c r="AA259" s="75"/>
      <c r="AB259" s="75"/>
      <c r="AC259" s="75"/>
      <c r="AD259" s="75"/>
    </row>
    <row r="260" spans="1:30" ht="20.25" customHeight="1">
      <c r="A260" s="77" t="s">
        <v>51</v>
      </c>
      <c r="B260" s="73" t="s">
        <v>73</v>
      </c>
      <c r="C260" s="73">
        <v>2027</v>
      </c>
      <c r="D260" s="76">
        <v>2027</v>
      </c>
      <c r="E260" s="76" t="s">
        <v>32</v>
      </c>
      <c r="F260" s="28" t="s">
        <v>6</v>
      </c>
      <c r="G260" s="2">
        <f t="shared" ref="G260:G269" si="132">H260+I260+J260+K260+L260+M260</f>
        <v>330000</v>
      </c>
      <c r="H260" s="1">
        <f>H261</f>
        <v>0</v>
      </c>
      <c r="I260" s="1">
        <f t="shared" ref="I260:Q260" si="133">I261</f>
        <v>0</v>
      </c>
      <c r="J260" s="1">
        <f t="shared" si="133"/>
        <v>0</v>
      </c>
      <c r="K260" s="1">
        <f t="shared" si="133"/>
        <v>0</v>
      </c>
      <c r="L260" s="1">
        <f t="shared" si="133"/>
        <v>0</v>
      </c>
      <c r="M260" s="1">
        <f t="shared" si="133"/>
        <v>330000</v>
      </c>
      <c r="N260" s="1">
        <f t="shared" si="133"/>
        <v>0</v>
      </c>
      <c r="O260" s="1">
        <f t="shared" si="133"/>
        <v>0</v>
      </c>
      <c r="P260" s="1">
        <f t="shared" si="133"/>
        <v>0</v>
      </c>
      <c r="Q260" s="1">
        <f t="shared" si="133"/>
        <v>0</v>
      </c>
      <c r="R260" s="73" t="s">
        <v>182</v>
      </c>
      <c r="S260" s="77" t="s">
        <v>183</v>
      </c>
      <c r="T260" s="76">
        <f>SUM(U260:Z264)</f>
        <v>2.4</v>
      </c>
      <c r="U260" s="146"/>
      <c r="V260" s="89"/>
      <c r="W260" s="81"/>
      <c r="X260" s="102"/>
      <c r="Y260" s="81"/>
      <c r="Z260" s="146">
        <v>2.4</v>
      </c>
      <c r="AA260" s="81"/>
      <c r="AB260" s="73"/>
      <c r="AC260" s="73"/>
      <c r="AD260" s="73"/>
    </row>
    <row r="261" spans="1:30" ht="32.25" customHeight="1">
      <c r="A261" s="78"/>
      <c r="B261" s="74"/>
      <c r="C261" s="74"/>
      <c r="D261" s="76"/>
      <c r="E261" s="76"/>
      <c r="F261" s="28" t="s">
        <v>7</v>
      </c>
      <c r="G261" s="2">
        <f t="shared" si="132"/>
        <v>330000</v>
      </c>
      <c r="H261" s="1">
        <f>H262+H263</f>
        <v>0</v>
      </c>
      <c r="I261" s="1">
        <f t="shared" ref="I261:M261" si="134">I262+I263</f>
        <v>0</v>
      </c>
      <c r="J261" s="1">
        <f t="shared" si="134"/>
        <v>0</v>
      </c>
      <c r="K261" s="1">
        <f t="shared" si="134"/>
        <v>0</v>
      </c>
      <c r="L261" s="1">
        <f t="shared" si="134"/>
        <v>0</v>
      </c>
      <c r="M261" s="1">
        <f t="shared" si="134"/>
        <v>330000</v>
      </c>
      <c r="N261" s="1"/>
      <c r="O261" s="1"/>
      <c r="P261" s="1"/>
      <c r="Q261" s="1"/>
      <c r="R261" s="74"/>
      <c r="S261" s="78"/>
      <c r="T261" s="80"/>
      <c r="U261" s="147"/>
      <c r="V261" s="90"/>
      <c r="W261" s="82"/>
      <c r="X261" s="103"/>
      <c r="Y261" s="82"/>
      <c r="Z261" s="147"/>
      <c r="AA261" s="82"/>
      <c r="AB261" s="74"/>
      <c r="AC261" s="74"/>
      <c r="AD261" s="74"/>
    </row>
    <row r="262" spans="1:30" ht="33" customHeight="1">
      <c r="A262" s="78"/>
      <c r="B262" s="74"/>
      <c r="C262" s="74"/>
      <c r="D262" s="76"/>
      <c r="E262" s="76"/>
      <c r="F262" s="28" t="s">
        <v>8</v>
      </c>
      <c r="G262" s="2">
        <f t="shared" si="132"/>
        <v>330000</v>
      </c>
      <c r="H262" s="2">
        <f>330970.59-143083.56-187887.03</f>
        <v>0</v>
      </c>
      <c r="I262" s="2">
        <v>0</v>
      </c>
      <c r="J262" s="2">
        <v>0</v>
      </c>
      <c r="K262" s="2">
        <v>0</v>
      </c>
      <c r="L262" s="2">
        <v>0</v>
      </c>
      <c r="M262" s="2">
        <v>330000</v>
      </c>
      <c r="N262" s="2"/>
      <c r="O262" s="2"/>
      <c r="P262" s="2"/>
      <c r="Q262" s="2"/>
      <c r="R262" s="74"/>
      <c r="S262" s="78"/>
      <c r="T262" s="80"/>
      <c r="U262" s="147"/>
      <c r="V262" s="90"/>
      <c r="W262" s="82"/>
      <c r="X262" s="103"/>
      <c r="Y262" s="82"/>
      <c r="Z262" s="147"/>
      <c r="AA262" s="82"/>
      <c r="AB262" s="74"/>
      <c r="AC262" s="74"/>
      <c r="AD262" s="74"/>
    </row>
    <row r="263" spans="1:30" ht="20.25" customHeight="1">
      <c r="A263" s="78"/>
      <c r="B263" s="74"/>
      <c r="C263" s="74"/>
      <c r="D263" s="76"/>
      <c r="E263" s="76"/>
      <c r="F263" s="28" t="s">
        <v>23</v>
      </c>
      <c r="G263" s="2">
        <f t="shared" si="132"/>
        <v>0</v>
      </c>
      <c r="H263" s="1">
        <v>0</v>
      </c>
      <c r="I263" s="1">
        <v>0</v>
      </c>
      <c r="J263" s="1">
        <v>0</v>
      </c>
      <c r="K263" s="1">
        <v>0</v>
      </c>
      <c r="L263" s="1">
        <v>0</v>
      </c>
      <c r="M263" s="1">
        <v>0</v>
      </c>
      <c r="N263" s="1"/>
      <c r="O263" s="1"/>
      <c r="P263" s="1"/>
      <c r="Q263" s="1"/>
      <c r="R263" s="74"/>
      <c r="S263" s="78"/>
      <c r="T263" s="80"/>
      <c r="U263" s="147"/>
      <c r="V263" s="90"/>
      <c r="W263" s="82"/>
      <c r="X263" s="103"/>
      <c r="Y263" s="82"/>
      <c r="Z263" s="147"/>
      <c r="AA263" s="82"/>
      <c r="AB263" s="74"/>
      <c r="AC263" s="74"/>
      <c r="AD263" s="74"/>
    </row>
    <row r="264" spans="1:30" ht="32.25" customHeight="1">
      <c r="A264" s="78"/>
      <c r="B264" s="74"/>
      <c r="C264" s="74"/>
      <c r="D264" s="76"/>
      <c r="E264" s="76"/>
      <c r="F264" s="28" t="s">
        <v>31</v>
      </c>
      <c r="G264" s="2">
        <f t="shared" si="132"/>
        <v>0</v>
      </c>
      <c r="H264" s="1">
        <v>0</v>
      </c>
      <c r="I264" s="1">
        <v>0</v>
      </c>
      <c r="J264" s="1">
        <v>0</v>
      </c>
      <c r="K264" s="1">
        <v>0</v>
      </c>
      <c r="L264" s="1">
        <v>0</v>
      </c>
      <c r="M264" s="1">
        <v>0</v>
      </c>
      <c r="N264" s="1"/>
      <c r="O264" s="1"/>
      <c r="P264" s="1"/>
      <c r="Q264" s="1"/>
      <c r="R264" s="75"/>
      <c r="S264" s="79"/>
      <c r="T264" s="80"/>
      <c r="U264" s="148"/>
      <c r="V264" s="91"/>
      <c r="W264" s="83"/>
      <c r="X264" s="104"/>
      <c r="Y264" s="83"/>
      <c r="Z264" s="148"/>
      <c r="AA264" s="83"/>
      <c r="AB264" s="75"/>
      <c r="AC264" s="75"/>
      <c r="AD264" s="75"/>
    </row>
    <row r="265" spans="1:30" ht="44.25" customHeight="1">
      <c r="A265" s="77" t="s">
        <v>52</v>
      </c>
      <c r="B265" s="73" t="s">
        <v>206</v>
      </c>
      <c r="C265" s="73">
        <v>2022</v>
      </c>
      <c r="D265" s="76">
        <v>2022</v>
      </c>
      <c r="E265" s="76" t="s">
        <v>32</v>
      </c>
      <c r="F265" s="28" t="s">
        <v>6</v>
      </c>
      <c r="G265" s="2">
        <f t="shared" si="132"/>
        <v>15700047.899999999</v>
      </c>
      <c r="H265" s="1">
        <f>H266</f>
        <v>15700047.899999999</v>
      </c>
      <c r="I265" s="1">
        <f t="shared" ref="I265:Q265" si="135">I266</f>
        <v>0</v>
      </c>
      <c r="J265" s="1">
        <f t="shared" si="135"/>
        <v>0</v>
      </c>
      <c r="K265" s="1">
        <f t="shared" si="135"/>
        <v>0</v>
      </c>
      <c r="L265" s="1">
        <f t="shared" si="135"/>
        <v>0</v>
      </c>
      <c r="M265" s="1">
        <f t="shared" si="135"/>
        <v>0</v>
      </c>
      <c r="N265" s="1">
        <f t="shared" si="135"/>
        <v>0</v>
      </c>
      <c r="O265" s="1">
        <f t="shared" si="135"/>
        <v>0</v>
      </c>
      <c r="P265" s="1">
        <f t="shared" si="135"/>
        <v>0</v>
      </c>
      <c r="Q265" s="1">
        <f t="shared" si="135"/>
        <v>0</v>
      </c>
      <c r="R265" s="92" t="s">
        <v>207</v>
      </c>
      <c r="S265" s="92" t="s">
        <v>208</v>
      </c>
      <c r="T265" s="76">
        <f>SUM(U265:Z269)</f>
        <v>10.215999999999999</v>
      </c>
      <c r="U265" s="81">
        <v>10.215999999999999</v>
      </c>
      <c r="V265" s="89"/>
      <c r="W265" s="81"/>
      <c r="X265" s="102"/>
      <c r="Y265" s="81"/>
      <c r="Z265" s="81"/>
      <c r="AA265" s="81"/>
      <c r="AB265" s="73"/>
      <c r="AC265" s="73"/>
      <c r="AD265" s="73"/>
    </row>
    <row r="266" spans="1:30" ht="44.25" customHeight="1">
      <c r="A266" s="78"/>
      <c r="B266" s="74"/>
      <c r="C266" s="74"/>
      <c r="D266" s="76"/>
      <c r="E266" s="76"/>
      <c r="F266" s="28" t="s">
        <v>7</v>
      </c>
      <c r="G266" s="2">
        <f t="shared" si="132"/>
        <v>15700047.899999999</v>
      </c>
      <c r="H266" s="1">
        <f>H267+H268</f>
        <v>15700047.899999999</v>
      </c>
      <c r="I266" s="1">
        <f t="shared" ref="I266:M266" si="136">I267+I268</f>
        <v>0</v>
      </c>
      <c r="J266" s="1">
        <f t="shared" si="136"/>
        <v>0</v>
      </c>
      <c r="K266" s="1">
        <f t="shared" si="136"/>
        <v>0</v>
      </c>
      <c r="L266" s="1">
        <f t="shared" si="136"/>
        <v>0</v>
      </c>
      <c r="M266" s="1">
        <f t="shared" si="136"/>
        <v>0</v>
      </c>
      <c r="N266" s="1"/>
      <c r="O266" s="1"/>
      <c r="P266" s="1"/>
      <c r="Q266" s="1"/>
      <c r="R266" s="93"/>
      <c r="S266" s="93"/>
      <c r="T266" s="80"/>
      <c r="U266" s="82"/>
      <c r="V266" s="90"/>
      <c r="W266" s="82"/>
      <c r="X266" s="103"/>
      <c r="Y266" s="82"/>
      <c r="Z266" s="82"/>
      <c r="AA266" s="82"/>
      <c r="AB266" s="74"/>
      <c r="AC266" s="74"/>
      <c r="AD266" s="74"/>
    </row>
    <row r="267" spans="1:30" ht="44.25" customHeight="1">
      <c r="A267" s="78"/>
      <c r="B267" s="74"/>
      <c r="C267" s="74"/>
      <c r="D267" s="76"/>
      <c r="E267" s="76"/>
      <c r="F267" s="28" t="s">
        <v>8</v>
      </c>
      <c r="G267" s="2">
        <f t="shared" si="132"/>
        <v>836543.21</v>
      </c>
      <c r="H267" s="2">
        <v>836543.21</v>
      </c>
      <c r="I267" s="2">
        <v>0</v>
      </c>
      <c r="J267" s="2">
        <v>0</v>
      </c>
      <c r="K267" s="2">
        <v>0</v>
      </c>
      <c r="L267" s="2">
        <v>0</v>
      </c>
      <c r="M267" s="2">
        <v>0</v>
      </c>
      <c r="N267" s="2"/>
      <c r="O267" s="2"/>
      <c r="P267" s="2"/>
      <c r="Q267" s="2"/>
      <c r="R267" s="93"/>
      <c r="S267" s="93"/>
      <c r="T267" s="80"/>
      <c r="U267" s="82"/>
      <c r="V267" s="90"/>
      <c r="W267" s="82"/>
      <c r="X267" s="103"/>
      <c r="Y267" s="82"/>
      <c r="Z267" s="82"/>
      <c r="AA267" s="82"/>
      <c r="AB267" s="74"/>
      <c r="AC267" s="74"/>
      <c r="AD267" s="74"/>
    </row>
    <row r="268" spans="1:30" ht="44.25" customHeight="1">
      <c r="A268" s="78"/>
      <c r="B268" s="74"/>
      <c r="C268" s="74"/>
      <c r="D268" s="76"/>
      <c r="E268" s="76"/>
      <c r="F268" s="28" t="s">
        <v>23</v>
      </c>
      <c r="G268" s="2">
        <f t="shared" si="132"/>
        <v>14863504.689999999</v>
      </c>
      <c r="H268" s="1">
        <v>14863504.689999999</v>
      </c>
      <c r="I268" s="1">
        <v>0</v>
      </c>
      <c r="J268" s="1">
        <v>0</v>
      </c>
      <c r="K268" s="1">
        <v>0</v>
      </c>
      <c r="L268" s="1">
        <v>0</v>
      </c>
      <c r="M268" s="1">
        <v>0</v>
      </c>
      <c r="N268" s="1"/>
      <c r="O268" s="1"/>
      <c r="P268" s="1"/>
      <c r="Q268" s="1"/>
      <c r="R268" s="93"/>
      <c r="S268" s="93"/>
      <c r="T268" s="80"/>
      <c r="U268" s="82"/>
      <c r="V268" s="90"/>
      <c r="W268" s="82"/>
      <c r="X268" s="103"/>
      <c r="Y268" s="82"/>
      <c r="Z268" s="82"/>
      <c r="AA268" s="82"/>
      <c r="AB268" s="74"/>
      <c r="AC268" s="74"/>
      <c r="AD268" s="74"/>
    </row>
    <row r="269" spans="1:30" ht="81.75" customHeight="1">
      <c r="A269" s="78"/>
      <c r="B269" s="74"/>
      <c r="C269" s="74"/>
      <c r="D269" s="76"/>
      <c r="E269" s="76"/>
      <c r="F269" s="31" t="s">
        <v>31</v>
      </c>
      <c r="G269" s="2">
        <f t="shared" si="132"/>
        <v>0</v>
      </c>
      <c r="H269" s="1">
        <v>0</v>
      </c>
      <c r="I269" s="1">
        <v>0</v>
      </c>
      <c r="J269" s="1">
        <v>0</v>
      </c>
      <c r="K269" s="1">
        <v>0</v>
      </c>
      <c r="L269" s="1">
        <v>0</v>
      </c>
      <c r="M269" s="1">
        <v>0</v>
      </c>
      <c r="N269" s="1"/>
      <c r="O269" s="1"/>
      <c r="P269" s="1"/>
      <c r="Q269" s="1"/>
      <c r="R269" s="94"/>
      <c r="S269" s="94"/>
      <c r="T269" s="80"/>
      <c r="U269" s="83"/>
      <c r="V269" s="91"/>
      <c r="W269" s="83"/>
      <c r="X269" s="104"/>
      <c r="Y269" s="83"/>
      <c r="Z269" s="83"/>
      <c r="AA269" s="83"/>
      <c r="AB269" s="75"/>
      <c r="AC269" s="75"/>
      <c r="AD269" s="75"/>
    </row>
    <row r="270" spans="1:30" ht="75.75" customHeight="1">
      <c r="A270" s="77" t="s">
        <v>228</v>
      </c>
      <c r="B270" s="73" t="s">
        <v>219</v>
      </c>
      <c r="C270" s="73">
        <v>2022</v>
      </c>
      <c r="D270" s="76">
        <v>2022</v>
      </c>
      <c r="E270" s="76" t="s">
        <v>32</v>
      </c>
      <c r="F270" s="31" t="s">
        <v>6</v>
      </c>
      <c r="G270" s="2">
        <f t="shared" si="126"/>
        <v>2418112.04</v>
      </c>
      <c r="H270" s="1">
        <f>H271</f>
        <v>2418112.04</v>
      </c>
      <c r="I270" s="1">
        <f t="shared" ref="I270:Q270" si="137">I271</f>
        <v>0</v>
      </c>
      <c r="J270" s="1">
        <f t="shared" si="137"/>
        <v>0</v>
      </c>
      <c r="K270" s="1">
        <f t="shared" si="137"/>
        <v>0</v>
      </c>
      <c r="L270" s="1">
        <f t="shared" si="137"/>
        <v>0</v>
      </c>
      <c r="M270" s="1">
        <f t="shared" si="137"/>
        <v>0</v>
      </c>
      <c r="N270" s="1">
        <f t="shared" si="137"/>
        <v>0</v>
      </c>
      <c r="O270" s="1">
        <f t="shared" si="137"/>
        <v>0</v>
      </c>
      <c r="P270" s="1">
        <f t="shared" si="137"/>
        <v>0</v>
      </c>
      <c r="Q270" s="1">
        <f t="shared" si="137"/>
        <v>0</v>
      </c>
      <c r="R270" s="92" t="s">
        <v>215</v>
      </c>
      <c r="S270" s="80" t="s">
        <v>216</v>
      </c>
      <c r="T270" s="76">
        <f>SUM(U270:Z274)</f>
        <v>6</v>
      </c>
      <c r="U270" s="84">
        <v>6</v>
      </c>
      <c r="V270" s="89"/>
      <c r="W270" s="81"/>
      <c r="X270" s="102"/>
      <c r="Y270" s="81"/>
      <c r="Z270" s="81"/>
      <c r="AA270" s="81"/>
      <c r="AB270" s="73"/>
      <c r="AC270" s="73"/>
      <c r="AD270" s="73"/>
    </row>
    <row r="271" spans="1:30" ht="75.75" customHeight="1">
      <c r="A271" s="78"/>
      <c r="B271" s="74"/>
      <c r="C271" s="74"/>
      <c r="D271" s="76"/>
      <c r="E271" s="76"/>
      <c r="F271" s="28" t="s">
        <v>7</v>
      </c>
      <c r="G271" s="2">
        <f t="shared" si="126"/>
        <v>2418112.04</v>
      </c>
      <c r="H271" s="1">
        <f>H272+H273</f>
        <v>2418112.04</v>
      </c>
      <c r="I271" s="1">
        <f t="shared" ref="I271:M271" si="138">I272+I273</f>
        <v>0</v>
      </c>
      <c r="J271" s="1">
        <f t="shared" si="138"/>
        <v>0</v>
      </c>
      <c r="K271" s="1">
        <f t="shared" si="138"/>
        <v>0</v>
      </c>
      <c r="L271" s="1">
        <f t="shared" si="138"/>
        <v>0</v>
      </c>
      <c r="M271" s="1">
        <f t="shared" si="138"/>
        <v>0</v>
      </c>
      <c r="N271" s="1"/>
      <c r="O271" s="1"/>
      <c r="P271" s="1"/>
      <c r="Q271" s="1"/>
      <c r="R271" s="93"/>
      <c r="S271" s="80"/>
      <c r="T271" s="80"/>
      <c r="U271" s="84"/>
      <c r="V271" s="90"/>
      <c r="W271" s="82"/>
      <c r="X271" s="103"/>
      <c r="Y271" s="82"/>
      <c r="Z271" s="82"/>
      <c r="AA271" s="82"/>
      <c r="AB271" s="74"/>
      <c r="AC271" s="74"/>
      <c r="AD271" s="74"/>
    </row>
    <row r="272" spans="1:30" ht="75.75" customHeight="1">
      <c r="A272" s="78"/>
      <c r="B272" s="74"/>
      <c r="C272" s="74"/>
      <c r="D272" s="76"/>
      <c r="E272" s="76"/>
      <c r="F272" s="28" t="s">
        <v>8</v>
      </c>
      <c r="G272" s="2">
        <f t="shared" si="126"/>
        <v>120905.60000000001</v>
      </c>
      <c r="H272" s="2">
        <v>120905.60000000001</v>
      </c>
      <c r="I272" s="2">
        <v>0</v>
      </c>
      <c r="J272" s="2">
        <v>0</v>
      </c>
      <c r="K272" s="2">
        <v>0</v>
      </c>
      <c r="L272" s="2">
        <v>0</v>
      </c>
      <c r="M272" s="2">
        <v>0</v>
      </c>
      <c r="N272" s="2"/>
      <c r="O272" s="2"/>
      <c r="P272" s="2"/>
      <c r="Q272" s="2"/>
      <c r="R272" s="93"/>
      <c r="S272" s="80"/>
      <c r="T272" s="80"/>
      <c r="U272" s="84"/>
      <c r="V272" s="90"/>
      <c r="W272" s="82"/>
      <c r="X272" s="103"/>
      <c r="Y272" s="82"/>
      <c r="Z272" s="82"/>
      <c r="AA272" s="82"/>
      <c r="AB272" s="74"/>
      <c r="AC272" s="74"/>
      <c r="AD272" s="74"/>
    </row>
    <row r="273" spans="1:30" ht="75.75" customHeight="1">
      <c r="A273" s="78"/>
      <c r="B273" s="74"/>
      <c r="C273" s="74"/>
      <c r="D273" s="76"/>
      <c r="E273" s="76"/>
      <c r="F273" s="28" t="s">
        <v>23</v>
      </c>
      <c r="G273" s="2">
        <f t="shared" si="126"/>
        <v>2297206.44</v>
      </c>
      <c r="H273" s="1">
        <v>2297206.44</v>
      </c>
      <c r="I273" s="1">
        <v>0</v>
      </c>
      <c r="J273" s="1">
        <v>0</v>
      </c>
      <c r="K273" s="1">
        <v>0</v>
      </c>
      <c r="L273" s="1">
        <v>0</v>
      </c>
      <c r="M273" s="1">
        <v>0</v>
      </c>
      <c r="N273" s="1"/>
      <c r="O273" s="1"/>
      <c r="P273" s="1"/>
      <c r="Q273" s="1"/>
      <c r="R273" s="93"/>
      <c r="S273" s="80"/>
      <c r="T273" s="80"/>
      <c r="U273" s="84"/>
      <c r="V273" s="90"/>
      <c r="W273" s="82"/>
      <c r="X273" s="103"/>
      <c r="Y273" s="82"/>
      <c r="Z273" s="82"/>
      <c r="AA273" s="82"/>
      <c r="AB273" s="74"/>
      <c r="AC273" s="74"/>
      <c r="AD273" s="74"/>
    </row>
    <row r="274" spans="1:30" ht="132.75" customHeight="1">
      <c r="A274" s="78"/>
      <c r="B274" s="74"/>
      <c r="C274" s="74"/>
      <c r="D274" s="76"/>
      <c r="E274" s="76"/>
      <c r="F274" s="30" t="s">
        <v>31</v>
      </c>
      <c r="G274" s="2">
        <f t="shared" si="126"/>
        <v>0</v>
      </c>
      <c r="H274" s="1">
        <v>0</v>
      </c>
      <c r="I274" s="1">
        <v>0</v>
      </c>
      <c r="J274" s="1">
        <v>0</v>
      </c>
      <c r="K274" s="1">
        <v>0</v>
      </c>
      <c r="L274" s="1">
        <v>0</v>
      </c>
      <c r="M274" s="1">
        <v>0</v>
      </c>
      <c r="N274" s="1"/>
      <c r="O274" s="1"/>
      <c r="P274" s="1"/>
      <c r="Q274" s="1"/>
      <c r="R274" s="94"/>
      <c r="S274" s="80"/>
      <c r="T274" s="80"/>
      <c r="U274" s="84"/>
      <c r="V274" s="91"/>
      <c r="W274" s="83"/>
      <c r="X274" s="104"/>
      <c r="Y274" s="83"/>
      <c r="Z274" s="83"/>
      <c r="AA274" s="83"/>
      <c r="AB274" s="75"/>
      <c r="AC274" s="75"/>
      <c r="AD274" s="75"/>
    </row>
    <row r="275" spans="1:30" ht="46.5" customHeight="1">
      <c r="A275" s="77" t="s">
        <v>237</v>
      </c>
      <c r="B275" s="73" t="s">
        <v>227</v>
      </c>
      <c r="C275" s="73">
        <v>2023</v>
      </c>
      <c r="D275" s="76">
        <v>2023</v>
      </c>
      <c r="E275" s="76" t="s">
        <v>32</v>
      </c>
      <c r="F275" s="32" t="s">
        <v>6</v>
      </c>
      <c r="G275" s="2">
        <f t="shared" si="126"/>
        <v>16449231.629999999</v>
      </c>
      <c r="H275" s="1">
        <f>H276</f>
        <v>0</v>
      </c>
      <c r="I275" s="1">
        <f t="shared" ref="I275:Q275" si="139">I276</f>
        <v>16449231.629999999</v>
      </c>
      <c r="J275" s="1">
        <f t="shared" si="139"/>
        <v>0</v>
      </c>
      <c r="K275" s="1">
        <f t="shared" si="139"/>
        <v>0</v>
      </c>
      <c r="L275" s="1">
        <f t="shared" si="139"/>
        <v>0</v>
      </c>
      <c r="M275" s="1">
        <f t="shared" si="139"/>
        <v>0</v>
      </c>
      <c r="N275" s="1">
        <f t="shared" si="139"/>
        <v>0</v>
      </c>
      <c r="O275" s="1">
        <f t="shared" si="139"/>
        <v>0</v>
      </c>
      <c r="P275" s="1">
        <f t="shared" si="139"/>
        <v>0</v>
      </c>
      <c r="Q275" s="1">
        <f t="shared" si="139"/>
        <v>0</v>
      </c>
      <c r="R275" s="92" t="s">
        <v>207</v>
      </c>
      <c r="S275" s="92" t="s">
        <v>208</v>
      </c>
      <c r="T275" s="76">
        <f>SUM(U275:Z279)</f>
        <v>9.7827000000000002</v>
      </c>
      <c r="U275" s="149"/>
      <c r="V275" s="149">
        <v>9.7827000000000002</v>
      </c>
      <c r="W275" s="81"/>
      <c r="X275" s="102"/>
      <c r="Y275" s="81"/>
      <c r="Z275" s="81"/>
      <c r="AA275" s="81"/>
      <c r="AB275" s="73"/>
      <c r="AC275" s="73"/>
      <c r="AD275" s="73"/>
    </row>
    <row r="276" spans="1:30" ht="62.25" customHeight="1">
      <c r="A276" s="78"/>
      <c r="B276" s="74"/>
      <c r="C276" s="74"/>
      <c r="D276" s="76"/>
      <c r="E276" s="76"/>
      <c r="F276" s="32" t="s">
        <v>7</v>
      </c>
      <c r="G276" s="2">
        <f t="shared" si="126"/>
        <v>16449231.629999999</v>
      </c>
      <c r="H276" s="1">
        <f>H277+H278</f>
        <v>0</v>
      </c>
      <c r="I276" s="1">
        <f t="shared" ref="I276:M276" si="140">I277+I278</f>
        <v>16449231.629999999</v>
      </c>
      <c r="J276" s="1">
        <f t="shared" si="140"/>
        <v>0</v>
      </c>
      <c r="K276" s="1">
        <f t="shared" si="140"/>
        <v>0</v>
      </c>
      <c r="L276" s="1">
        <f t="shared" si="140"/>
        <v>0</v>
      </c>
      <c r="M276" s="1">
        <f t="shared" si="140"/>
        <v>0</v>
      </c>
      <c r="N276" s="1"/>
      <c r="O276" s="1"/>
      <c r="P276" s="1"/>
      <c r="Q276" s="1"/>
      <c r="R276" s="93"/>
      <c r="S276" s="93"/>
      <c r="T276" s="80"/>
      <c r="U276" s="150"/>
      <c r="V276" s="150"/>
      <c r="W276" s="82"/>
      <c r="X276" s="103"/>
      <c r="Y276" s="82"/>
      <c r="Z276" s="82"/>
      <c r="AA276" s="82"/>
      <c r="AB276" s="74"/>
      <c r="AC276" s="74"/>
      <c r="AD276" s="74"/>
    </row>
    <row r="277" spans="1:30" ht="62.25" customHeight="1">
      <c r="A277" s="78"/>
      <c r="B277" s="74"/>
      <c r="C277" s="74"/>
      <c r="D277" s="76"/>
      <c r="E277" s="76"/>
      <c r="F277" s="32" t="s">
        <v>8</v>
      </c>
      <c r="G277" s="2">
        <f t="shared" si="126"/>
        <v>1819087.54</v>
      </c>
      <c r="H277" s="2"/>
      <c r="I277" s="2">
        <v>1819087.54</v>
      </c>
      <c r="J277" s="2">
        <v>0</v>
      </c>
      <c r="K277" s="2">
        <v>0</v>
      </c>
      <c r="L277" s="2">
        <v>0</v>
      </c>
      <c r="M277" s="2">
        <v>0</v>
      </c>
      <c r="N277" s="2"/>
      <c r="O277" s="2"/>
      <c r="P277" s="2"/>
      <c r="Q277" s="2"/>
      <c r="R277" s="93"/>
      <c r="S277" s="93"/>
      <c r="T277" s="80"/>
      <c r="U277" s="150"/>
      <c r="V277" s="150"/>
      <c r="W277" s="82"/>
      <c r="X277" s="103"/>
      <c r="Y277" s="82"/>
      <c r="Z277" s="82"/>
      <c r="AA277" s="82"/>
      <c r="AB277" s="74"/>
      <c r="AC277" s="74"/>
      <c r="AD277" s="74"/>
    </row>
    <row r="278" spans="1:30" ht="62.25" customHeight="1">
      <c r="A278" s="78"/>
      <c r="B278" s="74"/>
      <c r="C278" s="74"/>
      <c r="D278" s="76"/>
      <c r="E278" s="76"/>
      <c r="F278" s="32" t="s">
        <v>23</v>
      </c>
      <c r="G278" s="2">
        <f t="shared" si="126"/>
        <v>14630144.09</v>
      </c>
      <c r="H278" s="1"/>
      <c r="I278" s="1">
        <v>14630144.09</v>
      </c>
      <c r="J278" s="1">
        <v>0</v>
      </c>
      <c r="K278" s="1">
        <v>0</v>
      </c>
      <c r="L278" s="1">
        <v>0</v>
      </c>
      <c r="M278" s="1">
        <v>0</v>
      </c>
      <c r="N278" s="1"/>
      <c r="O278" s="1"/>
      <c r="P278" s="1"/>
      <c r="Q278" s="1"/>
      <c r="R278" s="93"/>
      <c r="S278" s="93"/>
      <c r="T278" s="80"/>
      <c r="U278" s="150"/>
      <c r="V278" s="150"/>
      <c r="W278" s="82"/>
      <c r="X278" s="103"/>
      <c r="Y278" s="82"/>
      <c r="Z278" s="82"/>
      <c r="AA278" s="82"/>
      <c r="AB278" s="74"/>
      <c r="AC278" s="74"/>
      <c r="AD278" s="74"/>
    </row>
    <row r="279" spans="1:30" ht="117.75" customHeight="1">
      <c r="A279" s="78"/>
      <c r="B279" s="74"/>
      <c r="C279" s="74"/>
      <c r="D279" s="76"/>
      <c r="E279" s="76"/>
      <c r="F279" s="32" t="s">
        <v>31</v>
      </c>
      <c r="G279" s="2">
        <f t="shared" si="126"/>
        <v>0</v>
      </c>
      <c r="H279" s="1">
        <v>0</v>
      </c>
      <c r="I279" s="1">
        <v>0</v>
      </c>
      <c r="J279" s="1">
        <v>0</v>
      </c>
      <c r="K279" s="1">
        <v>0</v>
      </c>
      <c r="L279" s="1">
        <v>0</v>
      </c>
      <c r="M279" s="1">
        <v>0</v>
      </c>
      <c r="N279" s="1"/>
      <c r="O279" s="1"/>
      <c r="P279" s="1"/>
      <c r="Q279" s="1"/>
      <c r="R279" s="94"/>
      <c r="S279" s="94"/>
      <c r="T279" s="80"/>
      <c r="U279" s="151"/>
      <c r="V279" s="151"/>
      <c r="W279" s="83"/>
      <c r="X279" s="104"/>
      <c r="Y279" s="83"/>
      <c r="Z279" s="83"/>
      <c r="AA279" s="83"/>
      <c r="AB279" s="75"/>
      <c r="AC279" s="75"/>
      <c r="AD279" s="75"/>
    </row>
    <row r="280" spans="1:30" ht="27.75" customHeight="1">
      <c r="A280" s="77" t="s">
        <v>250</v>
      </c>
      <c r="B280" s="73" t="s">
        <v>251</v>
      </c>
      <c r="C280" s="73">
        <v>2024</v>
      </c>
      <c r="D280" s="76">
        <v>2024</v>
      </c>
      <c r="E280" s="76" t="s">
        <v>32</v>
      </c>
      <c r="F280" s="52" t="s">
        <v>6</v>
      </c>
      <c r="G280" s="2">
        <f t="shared" ref="G280:G284" si="141">H280+I280+J280+K280+L280+M280</f>
        <v>21306032.050000001</v>
      </c>
      <c r="H280" s="1">
        <f>H281</f>
        <v>0</v>
      </c>
      <c r="I280" s="1">
        <f t="shared" ref="I280:Q280" si="142">I281</f>
        <v>0</v>
      </c>
      <c r="J280" s="1">
        <f t="shared" si="142"/>
        <v>21306032.050000001</v>
      </c>
      <c r="K280" s="1">
        <f t="shared" si="142"/>
        <v>0</v>
      </c>
      <c r="L280" s="1">
        <f t="shared" si="142"/>
        <v>0</v>
      </c>
      <c r="M280" s="1">
        <f t="shared" si="142"/>
        <v>0</v>
      </c>
      <c r="N280" s="1">
        <f t="shared" si="142"/>
        <v>0</v>
      </c>
      <c r="O280" s="1">
        <f t="shared" si="142"/>
        <v>0</v>
      </c>
      <c r="P280" s="1">
        <f t="shared" si="142"/>
        <v>0</v>
      </c>
      <c r="Q280" s="1">
        <f t="shared" si="142"/>
        <v>0</v>
      </c>
      <c r="R280" s="92" t="s">
        <v>207</v>
      </c>
      <c r="S280" s="92" t="s">
        <v>208</v>
      </c>
      <c r="T280" s="106">
        <f>SUM(U280:Z284)</f>
        <v>6.42</v>
      </c>
      <c r="U280" s="149"/>
      <c r="V280" s="149"/>
      <c r="W280" s="81">
        <v>6.42</v>
      </c>
      <c r="X280" s="102"/>
      <c r="Y280" s="81"/>
      <c r="Z280" s="81"/>
      <c r="AA280" s="81"/>
      <c r="AB280" s="73"/>
      <c r="AC280" s="73"/>
      <c r="AD280" s="73"/>
    </row>
    <row r="281" spans="1:30" ht="27.75" customHeight="1">
      <c r="A281" s="78"/>
      <c r="B281" s="74"/>
      <c r="C281" s="74"/>
      <c r="D281" s="76"/>
      <c r="E281" s="76"/>
      <c r="F281" s="52" t="s">
        <v>7</v>
      </c>
      <c r="G281" s="2">
        <f t="shared" si="141"/>
        <v>21306032.050000001</v>
      </c>
      <c r="H281" s="1">
        <f>H282+H283</f>
        <v>0</v>
      </c>
      <c r="I281" s="1">
        <f t="shared" ref="I281:M281" si="143">I282+I283</f>
        <v>0</v>
      </c>
      <c r="J281" s="1">
        <f t="shared" si="143"/>
        <v>21306032.050000001</v>
      </c>
      <c r="K281" s="1">
        <f t="shared" si="143"/>
        <v>0</v>
      </c>
      <c r="L281" s="1">
        <f t="shared" si="143"/>
        <v>0</v>
      </c>
      <c r="M281" s="1">
        <f t="shared" si="143"/>
        <v>0</v>
      </c>
      <c r="N281" s="1"/>
      <c r="O281" s="1"/>
      <c r="P281" s="1"/>
      <c r="Q281" s="1"/>
      <c r="R281" s="93"/>
      <c r="S281" s="93"/>
      <c r="T281" s="107"/>
      <c r="U281" s="150"/>
      <c r="V281" s="150"/>
      <c r="W281" s="82"/>
      <c r="X281" s="103"/>
      <c r="Y281" s="82"/>
      <c r="Z281" s="82"/>
      <c r="AA281" s="82"/>
      <c r="AB281" s="74"/>
      <c r="AC281" s="74"/>
      <c r="AD281" s="74"/>
    </row>
    <row r="282" spans="1:30" ht="32.25" customHeight="1">
      <c r="A282" s="78"/>
      <c r="B282" s="74"/>
      <c r="C282" s="74"/>
      <c r="D282" s="76"/>
      <c r="E282" s="76"/>
      <c r="F282" s="52" t="s">
        <v>8</v>
      </c>
      <c r="G282" s="2">
        <f t="shared" si="141"/>
        <v>1306032.05</v>
      </c>
      <c r="H282" s="2">
        <v>0</v>
      </c>
      <c r="I282" s="2">
        <v>0</v>
      </c>
      <c r="J282" s="2">
        <v>1306032.05</v>
      </c>
      <c r="K282" s="2">
        <v>0</v>
      </c>
      <c r="L282" s="2">
        <v>0</v>
      </c>
      <c r="M282" s="2">
        <v>0</v>
      </c>
      <c r="N282" s="2"/>
      <c r="O282" s="2"/>
      <c r="P282" s="2"/>
      <c r="Q282" s="2"/>
      <c r="R282" s="93"/>
      <c r="S282" s="93"/>
      <c r="T282" s="107"/>
      <c r="U282" s="150"/>
      <c r="V282" s="150"/>
      <c r="W282" s="82"/>
      <c r="X282" s="103"/>
      <c r="Y282" s="82"/>
      <c r="Z282" s="82"/>
      <c r="AA282" s="82"/>
      <c r="AB282" s="74"/>
      <c r="AC282" s="74"/>
      <c r="AD282" s="74"/>
    </row>
    <row r="283" spans="1:30" ht="27.75" customHeight="1">
      <c r="A283" s="78"/>
      <c r="B283" s="74"/>
      <c r="C283" s="74"/>
      <c r="D283" s="76"/>
      <c r="E283" s="76"/>
      <c r="F283" s="52" t="s">
        <v>23</v>
      </c>
      <c r="G283" s="2">
        <f t="shared" si="141"/>
        <v>20000000</v>
      </c>
      <c r="H283" s="1">
        <v>0</v>
      </c>
      <c r="I283" s="1">
        <v>0</v>
      </c>
      <c r="J283" s="1">
        <v>20000000</v>
      </c>
      <c r="K283" s="1">
        <v>0</v>
      </c>
      <c r="L283" s="1">
        <v>0</v>
      </c>
      <c r="M283" s="1">
        <v>0</v>
      </c>
      <c r="N283" s="1"/>
      <c r="O283" s="1"/>
      <c r="P283" s="1"/>
      <c r="Q283" s="1"/>
      <c r="R283" s="93"/>
      <c r="S283" s="93"/>
      <c r="T283" s="107"/>
      <c r="U283" s="150"/>
      <c r="V283" s="150"/>
      <c r="W283" s="82"/>
      <c r="X283" s="103"/>
      <c r="Y283" s="82"/>
      <c r="Z283" s="82"/>
      <c r="AA283" s="82"/>
      <c r="AB283" s="74"/>
      <c r="AC283" s="74"/>
      <c r="AD283" s="74"/>
    </row>
    <row r="284" spans="1:30" ht="22.5" customHeight="1">
      <c r="A284" s="78"/>
      <c r="B284" s="74"/>
      <c r="C284" s="74"/>
      <c r="D284" s="76"/>
      <c r="E284" s="76"/>
      <c r="F284" s="52" t="s">
        <v>31</v>
      </c>
      <c r="G284" s="2">
        <f t="shared" si="141"/>
        <v>0</v>
      </c>
      <c r="H284" s="1">
        <v>0</v>
      </c>
      <c r="I284" s="1">
        <v>0</v>
      </c>
      <c r="J284" s="1">
        <v>0</v>
      </c>
      <c r="K284" s="1">
        <v>0</v>
      </c>
      <c r="L284" s="1">
        <v>0</v>
      </c>
      <c r="M284" s="1">
        <v>0</v>
      </c>
      <c r="N284" s="1"/>
      <c r="O284" s="1"/>
      <c r="P284" s="1"/>
      <c r="Q284" s="1"/>
      <c r="R284" s="94"/>
      <c r="S284" s="94"/>
      <c r="T284" s="107"/>
      <c r="U284" s="151"/>
      <c r="V284" s="151"/>
      <c r="W284" s="83"/>
      <c r="X284" s="104"/>
      <c r="Y284" s="83"/>
      <c r="Z284" s="83"/>
      <c r="AA284" s="83"/>
      <c r="AB284" s="75"/>
      <c r="AC284" s="75"/>
      <c r="AD284" s="75"/>
    </row>
    <row r="285" spans="1:30" ht="18" customHeight="1">
      <c r="A285" s="77" t="s">
        <v>256</v>
      </c>
      <c r="B285" s="73" t="s">
        <v>258</v>
      </c>
      <c r="C285" s="77">
        <v>2024</v>
      </c>
      <c r="D285" s="76">
        <v>2024</v>
      </c>
      <c r="E285" s="76" t="s">
        <v>32</v>
      </c>
      <c r="F285" s="54" t="s">
        <v>6</v>
      </c>
      <c r="G285" s="2">
        <f t="shared" ref="G285:G289" si="144">H285+I285+J285+K285+L285+M285</f>
        <v>7177430.5099999998</v>
      </c>
      <c r="H285" s="2">
        <f>H286</f>
        <v>0</v>
      </c>
      <c r="I285" s="2">
        <f t="shared" ref="I285:M285" si="145">I286</f>
        <v>0</v>
      </c>
      <c r="J285" s="2">
        <f t="shared" si="145"/>
        <v>7177430.5099999998</v>
      </c>
      <c r="K285" s="2">
        <f t="shared" si="145"/>
        <v>0</v>
      </c>
      <c r="L285" s="2">
        <f t="shared" si="145"/>
        <v>0</v>
      </c>
      <c r="M285" s="2">
        <f t="shared" si="145"/>
        <v>0</v>
      </c>
      <c r="N285" s="2"/>
      <c r="O285" s="2"/>
      <c r="P285" s="2"/>
      <c r="Q285" s="2"/>
      <c r="R285" s="76" t="s">
        <v>207</v>
      </c>
      <c r="S285" s="76" t="s">
        <v>208</v>
      </c>
      <c r="T285" s="106">
        <f>SUM(U285:Z289)</f>
        <v>4</v>
      </c>
      <c r="U285" s="76"/>
      <c r="V285" s="76"/>
      <c r="W285" s="106">
        <v>4</v>
      </c>
      <c r="X285" s="76"/>
      <c r="Y285" s="76"/>
      <c r="Z285" s="76"/>
      <c r="AA285" s="73"/>
      <c r="AB285" s="73"/>
      <c r="AC285" s="73"/>
      <c r="AD285" s="73"/>
    </row>
    <row r="286" spans="1:30" ht="34.5" customHeight="1">
      <c r="A286" s="78"/>
      <c r="B286" s="74"/>
      <c r="C286" s="78"/>
      <c r="D286" s="76"/>
      <c r="E286" s="76"/>
      <c r="F286" s="55" t="s">
        <v>7</v>
      </c>
      <c r="G286" s="2">
        <f t="shared" si="144"/>
        <v>7177430.5099999998</v>
      </c>
      <c r="H286" s="2">
        <f>H287+H288</f>
        <v>0</v>
      </c>
      <c r="I286" s="2">
        <f t="shared" ref="I286:Q286" si="146">I287+I288</f>
        <v>0</v>
      </c>
      <c r="J286" s="2">
        <f t="shared" si="146"/>
        <v>7177430.5099999998</v>
      </c>
      <c r="K286" s="2">
        <f t="shared" si="146"/>
        <v>0</v>
      </c>
      <c r="L286" s="2">
        <f t="shared" si="146"/>
        <v>0</v>
      </c>
      <c r="M286" s="2">
        <f t="shared" si="146"/>
        <v>0</v>
      </c>
      <c r="N286" s="2">
        <f t="shared" si="146"/>
        <v>0</v>
      </c>
      <c r="O286" s="2">
        <f t="shared" si="146"/>
        <v>0</v>
      </c>
      <c r="P286" s="2">
        <f t="shared" si="146"/>
        <v>0</v>
      </c>
      <c r="Q286" s="2">
        <f t="shared" si="146"/>
        <v>0</v>
      </c>
      <c r="R286" s="80"/>
      <c r="S286" s="80"/>
      <c r="T286" s="107"/>
      <c r="U286" s="80"/>
      <c r="V286" s="80"/>
      <c r="W286" s="107"/>
      <c r="X286" s="80"/>
      <c r="Y286" s="80"/>
      <c r="Z286" s="80"/>
      <c r="AA286" s="74"/>
      <c r="AB286" s="74"/>
      <c r="AC286" s="74"/>
      <c r="AD286" s="74"/>
    </row>
    <row r="287" spans="1:30" ht="34.5" customHeight="1">
      <c r="A287" s="78"/>
      <c r="B287" s="74"/>
      <c r="C287" s="78"/>
      <c r="D287" s="76"/>
      <c r="E287" s="76"/>
      <c r="F287" s="55" t="s">
        <v>8</v>
      </c>
      <c r="G287" s="2">
        <f t="shared" si="144"/>
        <v>358872.51</v>
      </c>
      <c r="H287" s="2"/>
      <c r="I287" s="2"/>
      <c r="J287" s="2">
        <v>358872.51</v>
      </c>
      <c r="K287" s="2"/>
      <c r="L287" s="2"/>
      <c r="M287" s="2"/>
      <c r="N287" s="2"/>
      <c r="O287" s="2"/>
      <c r="P287" s="2"/>
      <c r="Q287" s="2"/>
      <c r="R287" s="80"/>
      <c r="S287" s="80"/>
      <c r="T287" s="107"/>
      <c r="U287" s="80"/>
      <c r="V287" s="80"/>
      <c r="W287" s="107"/>
      <c r="X287" s="80"/>
      <c r="Y287" s="80"/>
      <c r="Z287" s="80"/>
      <c r="AA287" s="74"/>
      <c r="AB287" s="74"/>
      <c r="AC287" s="74"/>
      <c r="AD287" s="74"/>
    </row>
    <row r="288" spans="1:30" ht="34.5" customHeight="1">
      <c r="A288" s="78"/>
      <c r="B288" s="74"/>
      <c r="C288" s="78"/>
      <c r="D288" s="76"/>
      <c r="E288" s="76"/>
      <c r="F288" s="55" t="s">
        <v>23</v>
      </c>
      <c r="G288" s="2">
        <f t="shared" si="144"/>
        <v>6818558</v>
      </c>
      <c r="H288" s="2">
        <v>0</v>
      </c>
      <c r="I288" s="2">
        <v>0</v>
      </c>
      <c r="J288" s="2">
        <v>6818558</v>
      </c>
      <c r="K288" s="2">
        <v>0</v>
      </c>
      <c r="L288" s="2">
        <v>0</v>
      </c>
      <c r="M288" s="2">
        <v>0</v>
      </c>
      <c r="N288" s="2"/>
      <c r="O288" s="2"/>
      <c r="P288" s="2"/>
      <c r="Q288" s="2"/>
      <c r="R288" s="80"/>
      <c r="S288" s="80"/>
      <c r="T288" s="107"/>
      <c r="U288" s="80"/>
      <c r="V288" s="80"/>
      <c r="W288" s="107"/>
      <c r="X288" s="80"/>
      <c r="Y288" s="80"/>
      <c r="Z288" s="80"/>
      <c r="AA288" s="74"/>
      <c r="AB288" s="74"/>
      <c r="AC288" s="74"/>
      <c r="AD288" s="74"/>
    </row>
    <row r="289" spans="1:30" ht="19.5" customHeight="1">
      <c r="A289" s="78"/>
      <c r="B289" s="75"/>
      <c r="C289" s="79"/>
      <c r="D289" s="76"/>
      <c r="E289" s="76"/>
      <c r="F289" s="55" t="s">
        <v>31</v>
      </c>
      <c r="G289" s="2">
        <f t="shared" si="144"/>
        <v>0</v>
      </c>
      <c r="H289" s="2">
        <v>0</v>
      </c>
      <c r="I289" s="2">
        <v>0</v>
      </c>
      <c r="J289" s="2">
        <v>0</v>
      </c>
      <c r="K289" s="2">
        <v>0</v>
      </c>
      <c r="L289" s="2">
        <v>0</v>
      </c>
      <c r="M289" s="2">
        <v>0</v>
      </c>
      <c r="N289" s="2"/>
      <c r="O289" s="2"/>
      <c r="P289" s="2"/>
      <c r="Q289" s="2"/>
      <c r="R289" s="80"/>
      <c r="S289" s="80"/>
      <c r="T289" s="107"/>
      <c r="U289" s="80"/>
      <c r="V289" s="80"/>
      <c r="W289" s="107"/>
      <c r="X289" s="80"/>
      <c r="Y289" s="80"/>
      <c r="Z289" s="80"/>
      <c r="AA289" s="75"/>
      <c r="AB289" s="75"/>
      <c r="AC289" s="75"/>
      <c r="AD289" s="75"/>
    </row>
    <row r="290" spans="1:30" ht="62.25" customHeight="1">
      <c r="A290" s="77" t="s">
        <v>257</v>
      </c>
      <c r="B290" s="73" t="s">
        <v>259</v>
      </c>
      <c r="C290" s="77">
        <v>2025</v>
      </c>
      <c r="D290" s="76">
        <v>2025</v>
      </c>
      <c r="E290" s="76" t="s">
        <v>32</v>
      </c>
      <c r="F290" s="55" t="s">
        <v>6</v>
      </c>
      <c r="G290" s="2">
        <f t="shared" ref="G290:G294" si="147">H290+I290+J290+K290+L290+M290</f>
        <v>36963327.75</v>
      </c>
      <c r="H290" s="2">
        <f>H291</f>
        <v>0</v>
      </c>
      <c r="I290" s="2">
        <f t="shared" ref="I290:M290" si="148">I291</f>
        <v>0</v>
      </c>
      <c r="J290" s="2">
        <f t="shared" si="148"/>
        <v>0</v>
      </c>
      <c r="K290" s="2">
        <f t="shared" si="148"/>
        <v>36963327.75</v>
      </c>
      <c r="L290" s="2">
        <f t="shared" si="148"/>
        <v>0</v>
      </c>
      <c r="M290" s="2">
        <f t="shared" si="148"/>
        <v>0</v>
      </c>
      <c r="N290" s="2"/>
      <c r="O290" s="2"/>
      <c r="P290" s="2"/>
      <c r="Q290" s="2"/>
      <c r="R290" s="76" t="s">
        <v>207</v>
      </c>
      <c r="S290" s="76" t="s">
        <v>208</v>
      </c>
      <c r="T290" s="106">
        <f>SUM(U290:Z294)</f>
        <v>12.786</v>
      </c>
      <c r="U290" s="76"/>
      <c r="V290" s="76"/>
      <c r="W290" s="76"/>
      <c r="X290" s="106">
        <v>12.786</v>
      </c>
      <c r="Y290" s="76"/>
      <c r="Z290" s="76"/>
      <c r="AA290" s="73"/>
      <c r="AB290" s="73"/>
      <c r="AC290" s="73"/>
      <c r="AD290" s="73"/>
    </row>
    <row r="291" spans="1:30" s="56" customFormat="1" ht="62.25" customHeight="1">
      <c r="A291" s="78"/>
      <c r="B291" s="74"/>
      <c r="C291" s="78"/>
      <c r="D291" s="76"/>
      <c r="E291" s="76"/>
      <c r="F291" s="55" t="s">
        <v>7</v>
      </c>
      <c r="G291" s="2">
        <f t="shared" si="147"/>
        <v>36963327.75</v>
      </c>
      <c r="H291" s="2">
        <f>H292+H293</f>
        <v>0</v>
      </c>
      <c r="I291" s="2">
        <f t="shared" ref="I291:Q291" si="149">I292+I293</f>
        <v>0</v>
      </c>
      <c r="J291" s="2">
        <f t="shared" si="149"/>
        <v>0</v>
      </c>
      <c r="K291" s="2">
        <f t="shared" si="149"/>
        <v>36963327.75</v>
      </c>
      <c r="L291" s="2">
        <f t="shared" si="149"/>
        <v>0</v>
      </c>
      <c r="M291" s="2">
        <f t="shared" si="149"/>
        <v>0</v>
      </c>
      <c r="N291" s="2">
        <f t="shared" si="149"/>
        <v>0</v>
      </c>
      <c r="O291" s="2">
        <f t="shared" si="149"/>
        <v>0</v>
      </c>
      <c r="P291" s="2">
        <f t="shared" si="149"/>
        <v>0</v>
      </c>
      <c r="Q291" s="2">
        <f t="shared" si="149"/>
        <v>0</v>
      </c>
      <c r="R291" s="80"/>
      <c r="S291" s="80"/>
      <c r="T291" s="107"/>
      <c r="U291" s="80"/>
      <c r="V291" s="80"/>
      <c r="W291" s="80"/>
      <c r="X291" s="107"/>
      <c r="Y291" s="80"/>
      <c r="Z291" s="80"/>
      <c r="AA291" s="74"/>
      <c r="AB291" s="74"/>
      <c r="AC291" s="74"/>
      <c r="AD291" s="74"/>
    </row>
    <row r="292" spans="1:30" ht="62.25" customHeight="1">
      <c r="A292" s="78"/>
      <c r="B292" s="74"/>
      <c r="C292" s="78"/>
      <c r="D292" s="76"/>
      <c r="E292" s="76"/>
      <c r="F292" s="55" t="s">
        <v>8</v>
      </c>
      <c r="G292" s="2">
        <f t="shared" si="147"/>
        <v>1950692.75</v>
      </c>
      <c r="H292" s="2"/>
      <c r="I292" s="2"/>
      <c r="J292" s="2"/>
      <c r="K292" s="2">
        <v>1950692.75</v>
      </c>
      <c r="L292" s="2"/>
      <c r="M292" s="2"/>
      <c r="N292" s="2"/>
      <c r="O292" s="2"/>
      <c r="P292" s="2"/>
      <c r="Q292" s="2"/>
      <c r="R292" s="80"/>
      <c r="S292" s="80"/>
      <c r="T292" s="107"/>
      <c r="U292" s="80"/>
      <c r="V292" s="80"/>
      <c r="W292" s="80"/>
      <c r="X292" s="107"/>
      <c r="Y292" s="80"/>
      <c r="Z292" s="80"/>
      <c r="AA292" s="74"/>
      <c r="AB292" s="74"/>
      <c r="AC292" s="74"/>
      <c r="AD292" s="74"/>
    </row>
    <row r="293" spans="1:30" ht="45.75" customHeight="1">
      <c r="A293" s="78"/>
      <c r="B293" s="74"/>
      <c r="C293" s="78"/>
      <c r="D293" s="76"/>
      <c r="E293" s="76"/>
      <c r="F293" s="55" t="s">
        <v>23</v>
      </c>
      <c r="G293" s="2">
        <f t="shared" si="147"/>
        <v>35012635</v>
      </c>
      <c r="H293" s="2">
        <v>0</v>
      </c>
      <c r="I293" s="2">
        <v>0</v>
      </c>
      <c r="J293" s="2">
        <v>0</v>
      </c>
      <c r="K293" s="2">
        <v>35012635</v>
      </c>
      <c r="L293" s="2">
        <v>0</v>
      </c>
      <c r="M293" s="2">
        <v>0</v>
      </c>
      <c r="N293" s="2"/>
      <c r="O293" s="2"/>
      <c r="P293" s="2"/>
      <c r="Q293" s="2"/>
      <c r="R293" s="80"/>
      <c r="S293" s="80"/>
      <c r="T293" s="107"/>
      <c r="U293" s="80"/>
      <c r="V293" s="80"/>
      <c r="W293" s="80"/>
      <c r="X293" s="107"/>
      <c r="Y293" s="80"/>
      <c r="Z293" s="80"/>
      <c r="AA293" s="74"/>
      <c r="AB293" s="74"/>
      <c r="AC293" s="74"/>
      <c r="AD293" s="74"/>
    </row>
    <row r="294" spans="1:30" ht="37.5" customHeight="1">
      <c r="A294" s="79"/>
      <c r="B294" s="75"/>
      <c r="C294" s="79"/>
      <c r="D294" s="76"/>
      <c r="E294" s="76"/>
      <c r="F294" s="55" t="s">
        <v>31</v>
      </c>
      <c r="G294" s="2">
        <f t="shared" si="147"/>
        <v>0</v>
      </c>
      <c r="H294" s="2">
        <v>0</v>
      </c>
      <c r="I294" s="2">
        <v>0</v>
      </c>
      <c r="J294" s="2">
        <v>0</v>
      </c>
      <c r="K294" s="2">
        <v>0</v>
      </c>
      <c r="L294" s="2">
        <v>0</v>
      </c>
      <c r="M294" s="2">
        <v>0</v>
      </c>
      <c r="N294" s="2"/>
      <c r="O294" s="2"/>
      <c r="P294" s="2"/>
      <c r="Q294" s="2"/>
      <c r="R294" s="80"/>
      <c r="S294" s="80"/>
      <c r="T294" s="107"/>
      <c r="U294" s="80"/>
      <c r="V294" s="80"/>
      <c r="W294" s="80"/>
      <c r="X294" s="107"/>
      <c r="Y294" s="80"/>
      <c r="Z294" s="80"/>
      <c r="AA294" s="75"/>
      <c r="AB294" s="75"/>
      <c r="AC294" s="75"/>
      <c r="AD294" s="75"/>
    </row>
    <row r="295" spans="1:30" ht="22.5" customHeight="1">
      <c r="A295" s="57"/>
      <c r="B295" s="58"/>
      <c r="C295" s="58"/>
      <c r="D295" s="14"/>
      <c r="E295" s="14"/>
      <c r="F295" s="14"/>
      <c r="G295" s="15"/>
      <c r="H295" s="59"/>
      <c r="I295" s="59"/>
      <c r="J295" s="59"/>
      <c r="K295" s="59"/>
      <c r="L295" s="59"/>
      <c r="M295" s="59"/>
      <c r="N295" s="59"/>
      <c r="O295" s="59"/>
      <c r="P295" s="59"/>
      <c r="Q295" s="59"/>
      <c r="R295" s="60"/>
      <c r="S295" s="60"/>
      <c r="T295" s="61"/>
      <c r="U295" s="62"/>
      <c r="V295" s="62"/>
      <c r="W295" s="64"/>
      <c r="X295" s="63"/>
      <c r="Y295" s="64"/>
      <c r="Z295" s="64"/>
      <c r="AA295" s="64"/>
      <c r="AB295" s="10"/>
      <c r="AC295" s="10"/>
      <c r="AD295" s="11"/>
    </row>
    <row r="296" spans="1:30" ht="15" customHeight="1">
      <c r="A296" s="108" t="s">
        <v>152</v>
      </c>
      <c r="B296" s="109"/>
      <c r="C296" s="109"/>
      <c r="D296" s="109"/>
      <c r="E296" s="109"/>
      <c r="F296" s="109"/>
      <c r="G296" s="109"/>
      <c r="H296" s="109"/>
      <c r="I296" s="109"/>
      <c r="J296" s="109"/>
      <c r="K296" s="109"/>
      <c r="L296" s="109"/>
      <c r="M296" s="109"/>
      <c r="N296" s="109"/>
      <c r="O296" s="109"/>
      <c r="P296" s="109"/>
      <c r="Q296" s="109"/>
      <c r="R296" s="109"/>
      <c r="S296" s="109"/>
      <c r="T296" s="109"/>
      <c r="U296" s="109"/>
      <c r="V296" s="109"/>
      <c r="W296" s="109"/>
      <c r="X296" s="109"/>
      <c r="Y296" s="109"/>
      <c r="Z296" s="109"/>
      <c r="AA296" s="109"/>
      <c r="AB296" s="109"/>
      <c r="AC296" s="109"/>
      <c r="AD296" s="110"/>
    </row>
    <row r="297" spans="1:30" ht="18" customHeight="1">
      <c r="A297" s="77" t="s">
        <v>18</v>
      </c>
      <c r="B297" s="73" t="s">
        <v>58</v>
      </c>
      <c r="C297" s="73">
        <v>2022</v>
      </c>
      <c r="D297" s="73">
        <v>2027</v>
      </c>
      <c r="E297" s="76" t="s">
        <v>32</v>
      </c>
      <c r="F297" s="28" t="s">
        <v>6</v>
      </c>
      <c r="G297" s="2">
        <f>H297+I297+J297+K297+L297+M297</f>
        <v>78854171.789999992</v>
      </c>
      <c r="H297" s="1">
        <f>H298</f>
        <v>13316411.99</v>
      </c>
      <c r="I297" s="1">
        <f t="shared" ref="I297:M297" si="150">I298</f>
        <v>13212876.51</v>
      </c>
      <c r="J297" s="1">
        <f t="shared" si="150"/>
        <v>13484430.609999999</v>
      </c>
      <c r="K297" s="1">
        <f t="shared" si="150"/>
        <v>10623868.15</v>
      </c>
      <c r="L297" s="1">
        <f t="shared" si="150"/>
        <v>15614159.529999999</v>
      </c>
      <c r="M297" s="1">
        <f t="shared" si="150"/>
        <v>12602425</v>
      </c>
      <c r="N297" s="4"/>
      <c r="O297" s="4"/>
      <c r="P297" s="4"/>
      <c r="Q297" s="4"/>
      <c r="R297" s="76" t="s">
        <v>14</v>
      </c>
      <c r="S297" s="76" t="s">
        <v>14</v>
      </c>
      <c r="T297" s="76" t="s">
        <v>14</v>
      </c>
      <c r="U297" s="76" t="s">
        <v>14</v>
      </c>
      <c r="V297" s="76" t="s">
        <v>14</v>
      </c>
      <c r="W297" s="76" t="s">
        <v>14</v>
      </c>
      <c r="X297" s="76" t="s">
        <v>14</v>
      </c>
      <c r="Y297" s="76" t="s">
        <v>14</v>
      </c>
      <c r="Z297" s="76" t="s">
        <v>14</v>
      </c>
      <c r="AA297" s="73"/>
      <c r="AB297" s="73"/>
      <c r="AC297" s="73"/>
      <c r="AD297" s="73"/>
    </row>
    <row r="298" spans="1:30" ht="32.25" customHeight="1">
      <c r="A298" s="78"/>
      <c r="B298" s="74"/>
      <c r="C298" s="74"/>
      <c r="D298" s="74"/>
      <c r="E298" s="76"/>
      <c r="F298" s="28" t="s">
        <v>7</v>
      </c>
      <c r="G298" s="2">
        <f t="shared" ref="G298:G321" si="151">H298+I298+J298+K298+L298+M298</f>
        <v>78854171.789999992</v>
      </c>
      <c r="H298" s="1">
        <f>H299+H300</f>
        <v>13316411.99</v>
      </c>
      <c r="I298" s="1">
        <f t="shared" ref="I298:M298" si="152">I299+I300</f>
        <v>13212876.51</v>
      </c>
      <c r="J298" s="1">
        <f t="shared" si="152"/>
        <v>13484430.609999999</v>
      </c>
      <c r="K298" s="1">
        <f t="shared" si="152"/>
        <v>10623868.15</v>
      </c>
      <c r="L298" s="1">
        <f t="shared" si="152"/>
        <v>15614159.529999999</v>
      </c>
      <c r="M298" s="1">
        <f t="shared" si="152"/>
        <v>12602425</v>
      </c>
      <c r="N298" s="4"/>
      <c r="O298" s="4"/>
      <c r="P298" s="4"/>
      <c r="Q298" s="4"/>
      <c r="R298" s="76"/>
      <c r="S298" s="76"/>
      <c r="T298" s="76"/>
      <c r="U298" s="76"/>
      <c r="V298" s="76"/>
      <c r="W298" s="76"/>
      <c r="X298" s="76"/>
      <c r="Y298" s="76"/>
      <c r="Z298" s="76"/>
      <c r="AA298" s="74"/>
      <c r="AB298" s="74"/>
      <c r="AC298" s="74"/>
      <c r="AD298" s="74"/>
    </row>
    <row r="299" spans="1:30" ht="33" customHeight="1">
      <c r="A299" s="78"/>
      <c r="B299" s="74"/>
      <c r="C299" s="74"/>
      <c r="D299" s="74"/>
      <c r="E299" s="76"/>
      <c r="F299" s="28" t="s">
        <v>8</v>
      </c>
      <c r="G299" s="2">
        <f t="shared" si="151"/>
        <v>78854171.789999992</v>
      </c>
      <c r="H299" s="2">
        <f t="shared" ref="H299:M301" si="153">H304+H309+H314+H319</f>
        <v>13316411.99</v>
      </c>
      <c r="I299" s="2">
        <f t="shared" si="153"/>
        <v>13212876.51</v>
      </c>
      <c r="J299" s="2">
        <f t="shared" si="153"/>
        <v>13484430.609999999</v>
      </c>
      <c r="K299" s="2">
        <f t="shared" si="153"/>
        <v>10623868.15</v>
      </c>
      <c r="L299" s="2">
        <f t="shared" si="153"/>
        <v>15614159.529999999</v>
      </c>
      <c r="M299" s="2">
        <f t="shared" si="153"/>
        <v>12602425</v>
      </c>
      <c r="N299" s="2"/>
      <c r="O299" s="2"/>
      <c r="P299" s="2"/>
      <c r="Q299" s="2"/>
      <c r="R299" s="76"/>
      <c r="S299" s="76"/>
      <c r="T299" s="76"/>
      <c r="U299" s="76"/>
      <c r="V299" s="76"/>
      <c r="W299" s="76"/>
      <c r="X299" s="76"/>
      <c r="Y299" s="76"/>
      <c r="Z299" s="76"/>
      <c r="AA299" s="74"/>
      <c r="AB299" s="74"/>
      <c r="AC299" s="74"/>
      <c r="AD299" s="74"/>
    </row>
    <row r="300" spans="1:30" ht="20.25" customHeight="1">
      <c r="A300" s="78"/>
      <c r="B300" s="74"/>
      <c r="C300" s="74"/>
      <c r="D300" s="74"/>
      <c r="E300" s="76"/>
      <c r="F300" s="28" t="s">
        <v>23</v>
      </c>
      <c r="G300" s="2">
        <f t="shared" si="151"/>
        <v>0</v>
      </c>
      <c r="H300" s="2">
        <f t="shared" si="153"/>
        <v>0</v>
      </c>
      <c r="I300" s="2">
        <f t="shared" si="153"/>
        <v>0</v>
      </c>
      <c r="J300" s="2">
        <f t="shared" si="153"/>
        <v>0</v>
      </c>
      <c r="K300" s="2">
        <f t="shared" si="153"/>
        <v>0</v>
      </c>
      <c r="L300" s="2">
        <f t="shared" si="153"/>
        <v>0</v>
      </c>
      <c r="M300" s="2">
        <f t="shared" si="153"/>
        <v>0</v>
      </c>
      <c r="N300" s="2"/>
      <c r="O300" s="2"/>
      <c r="P300" s="2"/>
      <c r="Q300" s="2"/>
      <c r="R300" s="76"/>
      <c r="S300" s="76"/>
      <c r="T300" s="76"/>
      <c r="U300" s="76"/>
      <c r="V300" s="76"/>
      <c r="W300" s="76"/>
      <c r="X300" s="76"/>
      <c r="Y300" s="76"/>
      <c r="Z300" s="76"/>
      <c r="AA300" s="74"/>
      <c r="AB300" s="74"/>
      <c r="AC300" s="74"/>
      <c r="AD300" s="74"/>
    </row>
    <row r="301" spans="1:30" ht="24.75" customHeight="1">
      <c r="A301" s="78"/>
      <c r="B301" s="74"/>
      <c r="C301" s="74"/>
      <c r="D301" s="74"/>
      <c r="E301" s="76"/>
      <c r="F301" s="37" t="s">
        <v>31</v>
      </c>
      <c r="G301" s="2">
        <f t="shared" si="151"/>
        <v>0</v>
      </c>
      <c r="H301" s="2">
        <f t="shared" si="153"/>
        <v>0</v>
      </c>
      <c r="I301" s="2">
        <f t="shared" si="153"/>
        <v>0</v>
      </c>
      <c r="J301" s="2">
        <f t="shared" si="153"/>
        <v>0</v>
      </c>
      <c r="K301" s="2">
        <f t="shared" si="153"/>
        <v>0</v>
      </c>
      <c r="L301" s="2">
        <f t="shared" si="153"/>
        <v>0</v>
      </c>
      <c r="M301" s="2">
        <f t="shared" si="153"/>
        <v>0</v>
      </c>
      <c r="N301" s="2"/>
      <c r="O301" s="2"/>
      <c r="P301" s="2"/>
      <c r="Q301" s="2"/>
      <c r="R301" s="76"/>
      <c r="S301" s="76"/>
      <c r="T301" s="76"/>
      <c r="U301" s="76"/>
      <c r="V301" s="76"/>
      <c r="W301" s="76"/>
      <c r="X301" s="76"/>
      <c r="Y301" s="76"/>
      <c r="Z301" s="76"/>
      <c r="AA301" s="75"/>
      <c r="AB301" s="75"/>
      <c r="AC301" s="75"/>
      <c r="AD301" s="75"/>
    </row>
    <row r="302" spans="1:30" ht="21.75" customHeight="1">
      <c r="A302" s="77" t="s">
        <v>53</v>
      </c>
      <c r="B302" s="73" t="s">
        <v>59</v>
      </c>
      <c r="C302" s="73">
        <v>2022</v>
      </c>
      <c r="D302" s="73">
        <v>2027</v>
      </c>
      <c r="E302" s="76" t="s">
        <v>32</v>
      </c>
      <c r="F302" s="5" t="s">
        <v>6</v>
      </c>
      <c r="G302" s="2">
        <f t="shared" si="151"/>
        <v>54564730.920000002</v>
      </c>
      <c r="H302" s="1">
        <f>H303</f>
        <v>8879856.6400000006</v>
      </c>
      <c r="I302" s="1">
        <f t="shared" ref="I302:M302" si="154">I303</f>
        <v>9474780.9100000001</v>
      </c>
      <c r="J302" s="1">
        <f t="shared" si="154"/>
        <v>9547035.3699999992</v>
      </c>
      <c r="K302" s="1">
        <f t="shared" si="154"/>
        <v>7106775</v>
      </c>
      <c r="L302" s="1">
        <f t="shared" si="154"/>
        <v>11052775</v>
      </c>
      <c r="M302" s="1">
        <f t="shared" si="154"/>
        <v>8503508</v>
      </c>
      <c r="N302" s="4"/>
      <c r="O302" s="4"/>
      <c r="P302" s="4"/>
      <c r="Q302" s="4"/>
      <c r="R302" s="73" t="s">
        <v>184</v>
      </c>
      <c r="S302" s="73" t="s">
        <v>156</v>
      </c>
      <c r="T302" s="73">
        <v>100</v>
      </c>
      <c r="U302" s="73">
        <v>100</v>
      </c>
      <c r="V302" s="92">
        <v>100</v>
      </c>
      <c r="W302" s="92">
        <v>100</v>
      </c>
      <c r="X302" s="73">
        <v>100</v>
      </c>
      <c r="Y302" s="73">
        <v>100</v>
      </c>
      <c r="Z302" s="73">
        <v>100</v>
      </c>
      <c r="AA302" s="73"/>
      <c r="AB302" s="73"/>
      <c r="AC302" s="73"/>
      <c r="AD302" s="73"/>
    </row>
    <row r="303" spans="1:30" ht="32.25" customHeight="1">
      <c r="A303" s="78"/>
      <c r="B303" s="74"/>
      <c r="C303" s="74"/>
      <c r="D303" s="74"/>
      <c r="E303" s="76"/>
      <c r="F303" s="5" t="s">
        <v>7</v>
      </c>
      <c r="G303" s="2">
        <f t="shared" si="151"/>
        <v>54564730.920000002</v>
      </c>
      <c r="H303" s="1">
        <f>H304+H305</f>
        <v>8879856.6400000006</v>
      </c>
      <c r="I303" s="1">
        <f t="shared" ref="I303:M303" si="155">I304+I305</f>
        <v>9474780.9100000001</v>
      </c>
      <c r="J303" s="1">
        <f t="shared" si="155"/>
        <v>9547035.3699999992</v>
      </c>
      <c r="K303" s="1">
        <f t="shared" si="155"/>
        <v>7106775</v>
      </c>
      <c r="L303" s="1">
        <f t="shared" si="155"/>
        <v>11052775</v>
      </c>
      <c r="M303" s="1">
        <f t="shared" si="155"/>
        <v>8503508</v>
      </c>
      <c r="N303" s="4"/>
      <c r="O303" s="4"/>
      <c r="P303" s="4"/>
      <c r="Q303" s="4"/>
      <c r="R303" s="74"/>
      <c r="S303" s="74"/>
      <c r="T303" s="74"/>
      <c r="U303" s="74"/>
      <c r="V303" s="93"/>
      <c r="W303" s="93"/>
      <c r="X303" s="74"/>
      <c r="Y303" s="74"/>
      <c r="Z303" s="74"/>
      <c r="AA303" s="74"/>
      <c r="AB303" s="74"/>
      <c r="AC303" s="74"/>
      <c r="AD303" s="74"/>
    </row>
    <row r="304" spans="1:30" ht="33" customHeight="1">
      <c r="A304" s="78"/>
      <c r="B304" s="74"/>
      <c r="C304" s="74"/>
      <c r="D304" s="74"/>
      <c r="E304" s="76"/>
      <c r="F304" s="5" t="s">
        <v>8</v>
      </c>
      <c r="G304" s="2">
        <f t="shared" si="151"/>
        <v>54564730.920000002</v>
      </c>
      <c r="H304" s="2">
        <v>8879856.6400000006</v>
      </c>
      <c r="I304" s="2">
        <v>9474780.9100000001</v>
      </c>
      <c r="J304" s="2">
        <v>9547035.3699999992</v>
      </c>
      <c r="K304" s="2">
        <v>7106775</v>
      </c>
      <c r="L304" s="2">
        <v>11052775</v>
      </c>
      <c r="M304" s="2">
        <v>8503508</v>
      </c>
      <c r="N304" s="6"/>
      <c r="O304" s="2"/>
      <c r="P304" s="2"/>
      <c r="Q304" s="2"/>
      <c r="R304" s="74"/>
      <c r="S304" s="74"/>
      <c r="T304" s="74"/>
      <c r="U304" s="74"/>
      <c r="V304" s="93"/>
      <c r="W304" s="93"/>
      <c r="X304" s="74"/>
      <c r="Y304" s="74"/>
      <c r="Z304" s="74"/>
      <c r="AA304" s="74"/>
      <c r="AB304" s="74"/>
      <c r="AC304" s="74"/>
      <c r="AD304" s="74"/>
    </row>
    <row r="305" spans="1:30" ht="20.25" customHeight="1">
      <c r="A305" s="78"/>
      <c r="B305" s="74"/>
      <c r="C305" s="74"/>
      <c r="D305" s="74"/>
      <c r="E305" s="76"/>
      <c r="F305" s="5" t="s">
        <v>23</v>
      </c>
      <c r="G305" s="2">
        <f t="shared" si="151"/>
        <v>0</v>
      </c>
      <c r="H305" s="1">
        <v>0</v>
      </c>
      <c r="I305" s="1">
        <v>0</v>
      </c>
      <c r="J305" s="1">
        <v>0</v>
      </c>
      <c r="K305" s="1">
        <v>0</v>
      </c>
      <c r="L305" s="1">
        <v>0</v>
      </c>
      <c r="M305" s="1">
        <v>0</v>
      </c>
      <c r="N305" s="4"/>
      <c r="O305" s="1"/>
      <c r="P305" s="1"/>
      <c r="Q305" s="1"/>
      <c r="R305" s="74"/>
      <c r="S305" s="74"/>
      <c r="T305" s="74"/>
      <c r="U305" s="74"/>
      <c r="V305" s="93"/>
      <c r="W305" s="93"/>
      <c r="X305" s="74"/>
      <c r="Y305" s="74"/>
      <c r="Z305" s="74"/>
      <c r="AA305" s="74"/>
      <c r="AB305" s="74"/>
      <c r="AC305" s="74"/>
      <c r="AD305" s="74"/>
    </row>
    <row r="306" spans="1:30" ht="24.75" customHeight="1">
      <c r="A306" s="79"/>
      <c r="B306" s="75"/>
      <c r="C306" s="75"/>
      <c r="D306" s="75"/>
      <c r="E306" s="76"/>
      <c r="F306" s="5" t="s">
        <v>31</v>
      </c>
      <c r="G306" s="2">
        <f t="shared" si="151"/>
        <v>0</v>
      </c>
      <c r="H306" s="1">
        <v>0</v>
      </c>
      <c r="I306" s="1">
        <v>0</v>
      </c>
      <c r="J306" s="1">
        <v>0</v>
      </c>
      <c r="K306" s="1">
        <v>0</v>
      </c>
      <c r="L306" s="1">
        <v>0</v>
      </c>
      <c r="M306" s="1">
        <v>0</v>
      </c>
      <c r="N306" s="4"/>
      <c r="O306" s="1"/>
      <c r="P306" s="1"/>
      <c r="Q306" s="1"/>
      <c r="R306" s="75"/>
      <c r="S306" s="75"/>
      <c r="T306" s="75"/>
      <c r="U306" s="75"/>
      <c r="V306" s="94"/>
      <c r="W306" s="94"/>
      <c r="X306" s="75"/>
      <c r="Y306" s="75"/>
      <c r="Z306" s="75"/>
      <c r="AA306" s="75"/>
      <c r="AB306" s="75"/>
      <c r="AC306" s="75"/>
      <c r="AD306" s="75"/>
    </row>
    <row r="307" spans="1:30" ht="21.75" customHeight="1">
      <c r="A307" s="77" t="s">
        <v>54</v>
      </c>
      <c r="B307" s="73" t="s">
        <v>61</v>
      </c>
      <c r="C307" s="73">
        <v>2022</v>
      </c>
      <c r="D307" s="73">
        <v>2027</v>
      </c>
      <c r="E307" s="76" t="s">
        <v>32</v>
      </c>
      <c r="F307" s="28" t="s">
        <v>6</v>
      </c>
      <c r="G307" s="2">
        <f t="shared" si="151"/>
        <v>16390219.48</v>
      </c>
      <c r="H307" s="2">
        <f>H308</f>
        <v>2732100</v>
      </c>
      <c r="I307" s="2">
        <f t="shared" ref="I307:M307" si="156">I308</f>
        <v>2357577.48</v>
      </c>
      <c r="J307" s="2">
        <f t="shared" si="156"/>
        <v>2983425</v>
      </c>
      <c r="K307" s="2">
        <f t="shared" si="156"/>
        <v>2736345</v>
      </c>
      <c r="L307" s="2">
        <f t="shared" si="156"/>
        <v>2736345</v>
      </c>
      <c r="M307" s="2">
        <f t="shared" si="156"/>
        <v>2844427</v>
      </c>
      <c r="N307" s="2"/>
      <c r="O307" s="2"/>
      <c r="P307" s="2"/>
      <c r="Q307" s="2"/>
      <c r="R307" s="73" t="s">
        <v>185</v>
      </c>
      <c r="S307" s="73" t="s">
        <v>156</v>
      </c>
      <c r="T307" s="73">
        <v>100</v>
      </c>
      <c r="U307" s="89">
        <v>100</v>
      </c>
      <c r="V307" s="152">
        <v>100</v>
      </c>
      <c r="W307" s="152">
        <v>100</v>
      </c>
      <c r="X307" s="89">
        <v>100</v>
      </c>
      <c r="Y307" s="89">
        <v>100</v>
      </c>
      <c r="Z307" s="89">
        <v>100</v>
      </c>
      <c r="AA307" s="89"/>
      <c r="AB307" s="73"/>
      <c r="AC307" s="73"/>
      <c r="AD307" s="73"/>
    </row>
    <row r="308" spans="1:30" ht="32.25" customHeight="1">
      <c r="A308" s="78"/>
      <c r="B308" s="74"/>
      <c r="C308" s="74"/>
      <c r="D308" s="74"/>
      <c r="E308" s="76"/>
      <c r="F308" s="28" t="s">
        <v>7</v>
      </c>
      <c r="G308" s="2">
        <f t="shared" si="151"/>
        <v>16390219.48</v>
      </c>
      <c r="H308" s="1">
        <f>H309+H310</f>
        <v>2732100</v>
      </c>
      <c r="I308" s="1">
        <f t="shared" ref="I308:M308" si="157">I309+I310</f>
        <v>2357577.48</v>
      </c>
      <c r="J308" s="1">
        <f t="shared" si="157"/>
        <v>2983425</v>
      </c>
      <c r="K308" s="1">
        <f t="shared" si="157"/>
        <v>2736345</v>
      </c>
      <c r="L308" s="1">
        <f t="shared" si="157"/>
        <v>2736345</v>
      </c>
      <c r="M308" s="1">
        <f t="shared" si="157"/>
        <v>2844427</v>
      </c>
      <c r="N308" s="1"/>
      <c r="O308" s="1"/>
      <c r="P308" s="1"/>
      <c r="Q308" s="1"/>
      <c r="R308" s="74"/>
      <c r="S308" s="74"/>
      <c r="T308" s="74"/>
      <c r="U308" s="90"/>
      <c r="V308" s="153"/>
      <c r="W308" s="153"/>
      <c r="X308" s="90"/>
      <c r="Y308" s="90"/>
      <c r="Z308" s="90"/>
      <c r="AA308" s="90"/>
      <c r="AB308" s="74"/>
      <c r="AC308" s="74"/>
      <c r="AD308" s="74"/>
    </row>
    <row r="309" spans="1:30" ht="33" customHeight="1">
      <c r="A309" s="78"/>
      <c r="B309" s="74"/>
      <c r="C309" s="74"/>
      <c r="D309" s="74"/>
      <c r="E309" s="76"/>
      <c r="F309" s="28" t="s">
        <v>8</v>
      </c>
      <c r="G309" s="2">
        <f t="shared" si="151"/>
        <v>16390219.48</v>
      </c>
      <c r="H309" s="2">
        <v>2732100</v>
      </c>
      <c r="I309" s="2">
        <v>2357577.48</v>
      </c>
      <c r="J309" s="2">
        <v>2983425</v>
      </c>
      <c r="K309" s="2">
        <v>2736345</v>
      </c>
      <c r="L309" s="2">
        <v>2736345</v>
      </c>
      <c r="M309" s="2">
        <v>2844427</v>
      </c>
      <c r="N309" s="2"/>
      <c r="O309" s="2"/>
      <c r="P309" s="2"/>
      <c r="Q309" s="2"/>
      <c r="R309" s="74"/>
      <c r="S309" s="74"/>
      <c r="T309" s="74"/>
      <c r="U309" s="90"/>
      <c r="V309" s="153"/>
      <c r="W309" s="153"/>
      <c r="X309" s="90"/>
      <c r="Y309" s="90"/>
      <c r="Z309" s="90"/>
      <c r="AA309" s="90"/>
      <c r="AB309" s="74"/>
      <c r="AC309" s="74"/>
      <c r="AD309" s="74"/>
    </row>
    <row r="310" spans="1:30" ht="15.75" customHeight="1">
      <c r="A310" s="78"/>
      <c r="B310" s="74"/>
      <c r="C310" s="74"/>
      <c r="D310" s="74"/>
      <c r="E310" s="76"/>
      <c r="F310" s="28" t="s">
        <v>23</v>
      </c>
      <c r="G310" s="2">
        <f t="shared" si="151"/>
        <v>0</v>
      </c>
      <c r="H310" s="1">
        <v>0</v>
      </c>
      <c r="I310" s="1">
        <v>0</v>
      </c>
      <c r="J310" s="1">
        <v>0</v>
      </c>
      <c r="K310" s="1">
        <v>0</v>
      </c>
      <c r="L310" s="1">
        <v>0</v>
      </c>
      <c r="M310" s="1">
        <v>0</v>
      </c>
      <c r="N310" s="1"/>
      <c r="O310" s="1"/>
      <c r="P310" s="1"/>
      <c r="Q310" s="1"/>
      <c r="R310" s="74"/>
      <c r="S310" s="74"/>
      <c r="T310" s="74"/>
      <c r="U310" s="90"/>
      <c r="V310" s="153"/>
      <c r="W310" s="153"/>
      <c r="X310" s="90"/>
      <c r="Y310" s="90"/>
      <c r="Z310" s="90"/>
      <c r="AA310" s="90"/>
      <c r="AB310" s="74"/>
      <c r="AC310" s="74"/>
      <c r="AD310" s="74"/>
    </row>
    <row r="311" spans="1:30" ht="15.75" customHeight="1">
      <c r="A311" s="79"/>
      <c r="B311" s="75"/>
      <c r="C311" s="75"/>
      <c r="D311" s="75"/>
      <c r="E311" s="76"/>
      <c r="F311" s="28" t="s">
        <v>31</v>
      </c>
      <c r="G311" s="2">
        <f t="shared" si="151"/>
        <v>0</v>
      </c>
      <c r="H311" s="1">
        <v>0</v>
      </c>
      <c r="I311" s="1">
        <v>0</v>
      </c>
      <c r="J311" s="1">
        <v>0</v>
      </c>
      <c r="K311" s="1">
        <v>0</v>
      </c>
      <c r="L311" s="1">
        <v>0</v>
      </c>
      <c r="M311" s="1">
        <v>0</v>
      </c>
      <c r="N311" s="1"/>
      <c r="O311" s="1"/>
      <c r="P311" s="1"/>
      <c r="Q311" s="1"/>
      <c r="R311" s="75"/>
      <c r="S311" s="75"/>
      <c r="T311" s="75"/>
      <c r="U311" s="91"/>
      <c r="V311" s="154"/>
      <c r="W311" s="154"/>
      <c r="X311" s="91"/>
      <c r="Y311" s="91"/>
      <c r="Z311" s="91"/>
      <c r="AA311" s="91"/>
      <c r="AB311" s="75"/>
      <c r="AC311" s="75"/>
      <c r="AD311" s="75"/>
    </row>
    <row r="312" spans="1:30" ht="18.75" customHeight="1">
      <c r="A312" s="77" t="s">
        <v>76</v>
      </c>
      <c r="B312" s="73" t="s">
        <v>60</v>
      </c>
      <c r="C312" s="73">
        <v>2022</v>
      </c>
      <c r="D312" s="73">
        <v>2027</v>
      </c>
      <c r="E312" s="76" t="s">
        <v>32</v>
      </c>
      <c r="F312" s="28" t="s">
        <v>6</v>
      </c>
      <c r="G312" s="2">
        <f t="shared" si="151"/>
        <v>4130111.3899999997</v>
      </c>
      <c r="H312" s="2">
        <f>H313</f>
        <v>728455.35</v>
      </c>
      <c r="I312" s="2">
        <f t="shared" ref="I312:Q312" si="158">I313</f>
        <v>385368.12</v>
      </c>
      <c r="J312" s="2">
        <f t="shared" si="158"/>
        <v>655930.24</v>
      </c>
      <c r="K312" s="2">
        <f t="shared" si="158"/>
        <v>645858.15</v>
      </c>
      <c r="L312" s="2">
        <f t="shared" si="158"/>
        <v>790149.53</v>
      </c>
      <c r="M312" s="2">
        <f t="shared" si="158"/>
        <v>924350</v>
      </c>
      <c r="N312" s="2">
        <f t="shared" si="158"/>
        <v>0</v>
      </c>
      <c r="O312" s="2">
        <f t="shared" si="158"/>
        <v>0</v>
      </c>
      <c r="P312" s="2">
        <f t="shared" si="158"/>
        <v>0</v>
      </c>
      <c r="Q312" s="2">
        <f t="shared" si="158"/>
        <v>0</v>
      </c>
      <c r="R312" s="73" t="s">
        <v>186</v>
      </c>
      <c r="S312" s="73" t="s">
        <v>161</v>
      </c>
      <c r="T312" s="76">
        <f>SUM(U312:Z316)</f>
        <v>18</v>
      </c>
      <c r="U312" s="89">
        <v>3</v>
      </c>
      <c r="V312" s="152">
        <v>3</v>
      </c>
      <c r="W312" s="152">
        <v>3</v>
      </c>
      <c r="X312" s="89">
        <v>3</v>
      </c>
      <c r="Y312" s="89">
        <v>3</v>
      </c>
      <c r="Z312" s="89">
        <v>3</v>
      </c>
      <c r="AA312" s="89"/>
      <c r="AB312" s="73"/>
      <c r="AC312" s="73"/>
      <c r="AD312" s="73"/>
    </row>
    <row r="313" spans="1:30" ht="32.25" customHeight="1">
      <c r="A313" s="78"/>
      <c r="B313" s="74"/>
      <c r="C313" s="74"/>
      <c r="D313" s="74"/>
      <c r="E313" s="76"/>
      <c r="F313" s="28" t="s">
        <v>7</v>
      </c>
      <c r="G313" s="2">
        <f t="shared" si="151"/>
        <v>4130111.3899999997</v>
      </c>
      <c r="H313" s="1">
        <f>H314+H315</f>
        <v>728455.35</v>
      </c>
      <c r="I313" s="1">
        <f t="shared" ref="I313:M313" si="159">I314+I315</f>
        <v>385368.12</v>
      </c>
      <c r="J313" s="1">
        <f t="shared" si="159"/>
        <v>655930.24</v>
      </c>
      <c r="K313" s="1">
        <f t="shared" si="159"/>
        <v>645858.15</v>
      </c>
      <c r="L313" s="1">
        <f t="shared" si="159"/>
        <v>790149.53</v>
      </c>
      <c r="M313" s="1">
        <f t="shared" si="159"/>
        <v>924350</v>
      </c>
      <c r="N313" s="1"/>
      <c r="O313" s="1"/>
      <c r="P313" s="1"/>
      <c r="Q313" s="1"/>
      <c r="R313" s="74"/>
      <c r="S313" s="74"/>
      <c r="T313" s="80"/>
      <c r="U313" s="90"/>
      <c r="V313" s="153"/>
      <c r="W313" s="153"/>
      <c r="X313" s="90"/>
      <c r="Y313" s="90"/>
      <c r="Z313" s="90"/>
      <c r="AA313" s="90"/>
      <c r="AB313" s="74"/>
      <c r="AC313" s="74"/>
      <c r="AD313" s="74"/>
    </row>
    <row r="314" spans="1:30" ht="33" customHeight="1">
      <c r="A314" s="78"/>
      <c r="B314" s="74"/>
      <c r="C314" s="74"/>
      <c r="D314" s="74"/>
      <c r="E314" s="76"/>
      <c r="F314" s="28" t="s">
        <v>8</v>
      </c>
      <c r="G314" s="2">
        <f t="shared" si="151"/>
        <v>4130111.3899999997</v>
      </c>
      <c r="H314" s="2">
        <v>728455.35</v>
      </c>
      <c r="I314" s="2">
        <v>385368.12</v>
      </c>
      <c r="J314" s="2">
        <v>655930.24</v>
      </c>
      <c r="K314" s="2">
        <v>645858.15</v>
      </c>
      <c r="L314" s="2">
        <v>790149.53</v>
      </c>
      <c r="M314" s="2">
        <v>924350</v>
      </c>
      <c r="N314" s="2"/>
      <c r="O314" s="2"/>
      <c r="P314" s="2"/>
      <c r="Q314" s="2"/>
      <c r="R314" s="74"/>
      <c r="S314" s="74"/>
      <c r="T314" s="80"/>
      <c r="U314" s="90"/>
      <c r="V314" s="153"/>
      <c r="W314" s="153"/>
      <c r="X314" s="90"/>
      <c r="Y314" s="90"/>
      <c r="Z314" s="90"/>
      <c r="AA314" s="90"/>
      <c r="AB314" s="74"/>
      <c r="AC314" s="74"/>
      <c r="AD314" s="74"/>
    </row>
    <row r="315" spans="1:30" ht="20.25" customHeight="1">
      <c r="A315" s="78"/>
      <c r="B315" s="74"/>
      <c r="C315" s="74"/>
      <c r="D315" s="74"/>
      <c r="E315" s="76"/>
      <c r="F315" s="28" t="s">
        <v>23</v>
      </c>
      <c r="G315" s="2">
        <f t="shared" si="151"/>
        <v>0</v>
      </c>
      <c r="H315" s="1">
        <v>0</v>
      </c>
      <c r="I315" s="1">
        <v>0</v>
      </c>
      <c r="J315" s="1">
        <v>0</v>
      </c>
      <c r="K315" s="1">
        <v>0</v>
      </c>
      <c r="L315" s="1">
        <v>0</v>
      </c>
      <c r="M315" s="1">
        <v>0</v>
      </c>
      <c r="N315" s="1"/>
      <c r="O315" s="1"/>
      <c r="P315" s="1"/>
      <c r="Q315" s="1"/>
      <c r="R315" s="74"/>
      <c r="S315" s="74"/>
      <c r="T315" s="80"/>
      <c r="U315" s="90"/>
      <c r="V315" s="153"/>
      <c r="W315" s="153"/>
      <c r="X315" s="90"/>
      <c r="Y315" s="90"/>
      <c r="Z315" s="90"/>
      <c r="AA315" s="90"/>
      <c r="AB315" s="74"/>
      <c r="AC315" s="74"/>
      <c r="AD315" s="74"/>
    </row>
    <row r="316" spans="1:30" ht="24.75" customHeight="1">
      <c r="A316" s="79"/>
      <c r="B316" s="75"/>
      <c r="C316" s="75"/>
      <c r="D316" s="75"/>
      <c r="E316" s="76"/>
      <c r="F316" s="28" t="s">
        <v>31</v>
      </c>
      <c r="G316" s="2">
        <f t="shared" si="151"/>
        <v>0</v>
      </c>
      <c r="H316" s="1">
        <v>0</v>
      </c>
      <c r="I316" s="1">
        <v>0</v>
      </c>
      <c r="J316" s="1">
        <v>0</v>
      </c>
      <c r="K316" s="1">
        <v>0</v>
      </c>
      <c r="L316" s="1">
        <v>0</v>
      </c>
      <c r="M316" s="1">
        <v>0</v>
      </c>
      <c r="N316" s="1"/>
      <c r="O316" s="1"/>
      <c r="P316" s="1"/>
      <c r="Q316" s="1"/>
      <c r="R316" s="75"/>
      <c r="S316" s="75"/>
      <c r="T316" s="80"/>
      <c r="U316" s="91"/>
      <c r="V316" s="154"/>
      <c r="W316" s="154"/>
      <c r="X316" s="91"/>
      <c r="Y316" s="91"/>
      <c r="Z316" s="91"/>
      <c r="AA316" s="91"/>
      <c r="AB316" s="75"/>
      <c r="AC316" s="75"/>
      <c r="AD316" s="75"/>
    </row>
    <row r="317" spans="1:30">
      <c r="A317" s="77" t="s">
        <v>123</v>
      </c>
      <c r="B317" s="73" t="s">
        <v>133</v>
      </c>
      <c r="C317" s="73">
        <v>2022</v>
      </c>
      <c r="D317" s="73">
        <v>2027</v>
      </c>
      <c r="E317" s="76" t="s">
        <v>32</v>
      </c>
      <c r="F317" s="28" t="s">
        <v>6</v>
      </c>
      <c r="G317" s="2">
        <f t="shared" si="151"/>
        <v>3769110</v>
      </c>
      <c r="H317" s="2">
        <f>H318</f>
        <v>976000</v>
      </c>
      <c r="I317" s="2">
        <f t="shared" ref="I317:M317" si="160">I318</f>
        <v>995150</v>
      </c>
      <c r="J317" s="2">
        <f t="shared" si="160"/>
        <v>298040</v>
      </c>
      <c r="K317" s="2">
        <f t="shared" si="160"/>
        <v>134890</v>
      </c>
      <c r="L317" s="2">
        <f t="shared" si="160"/>
        <v>1034890</v>
      </c>
      <c r="M317" s="2">
        <f t="shared" si="160"/>
        <v>330140</v>
      </c>
      <c r="N317" s="2"/>
      <c r="O317" s="2"/>
      <c r="P317" s="2"/>
      <c r="Q317" s="2"/>
      <c r="R317" s="73" t="s">
        <v>187</v>
      </c>
      <c r="S317" s="73" t="s">
        <v>156</v>
      </c>
      <c r="T317" s="73">
        <v>100</v>
      </c>
      <c r="U317" s="89">
        <v>100</v>
      </c>
      <c r="V317" s="152">
        <v>100</v>
      </c>
      <c r="W317" s="152">
        <v>100</v>
      </c>
      <c r="X317" s="89">
        <v>100</v>
      </c>
      <c r="Y317" s="89">
        <v>100</v>
      </c>
      <c r="Z317" s="89">
        <v>100</v>
      </c>
      <c r="AA317" s="89"/>
      <c r="AB317" s="73"/>
      <c r="AC317" s="73"/>
      <c r="AD317" s="73"/>
    </row>
    <row r="318" spans="1:30" ht="32.25" customHeight="1">
      <c r="A318" s="78"/>
      <c r="B318" s="74"/>
      <c r="C318" s="74"/>
      <c r="D318" s="74"/>
      <c r="E318" s="76"/>
      <c r="F318" s="28" t="s">
        <v>7</v>
      </c>
      <c r="G318" s="2">
        <f t="shared" si="151"/>
        <v>3769110</v>
      </c>
      <c r="H318" s="1">
        <f>H319+H320</f>
        <v>976000</v>
      </c>
      <c r="I318" s="1">
        <f t="shared" ref="I318:M318" si="161">I319+I320</f>
        <v>995150</v>
      </c>
      <c r="J318" s="1">
        <f t="shared" si="161"/>
        <v>298040</v>
      </c>
      <c r="K318" s="1">
        <f t="shared" si="161"/>
        <v>134890</v>
      </c>
      <c r="L318" s="1">
        <f t="shared" si="161"/>
        <v>1034890</v>
      </c>
      <c r="M318" s="1">
        <f t="shared" si="161"/>
        <v>330140</v>
      </c>
      <c r="N318" s="1"/>
      <c r="O318" s="1"/>
      <c r="P318" s="1"/>
      <c r="Q318" s="1"/>
      <c r="R318" s="74"/>
      <c r="S318" s="74"/>
      <c r="T318" s="74"/>
      <c r="U318" s="90"/>
      <c r="V318" s="153"/>
      <c r="W318" s="153"/>
      <c r="X318" s="90"/>
      <c r="Y318" s="90"/>
      <c r="Z318" s="90"/>
      <c r="AA318" s="90"/>
      <c r="AB318" s="74"/>
      <c r="AC318" s="74"/>
      <c r="AD318" s="74"/>
    </row>
    <row r="319" spans="1:30" ht="33" customHeight="1">
      <c r="A319" s="78"/>
      <c r="B319" s="74"/>
      <c r="C319" s="74"/>
      <c r="D319" s="74"/>
      <c r="E319" s="76"/>
      <c r="F319" s="28" t="s">
        <v>8</v>
      </c>
      <c r="G319" s="2">
        <f t="shared" si="151"/>
        <v>3769110</v>
      </c>
      <c r="H319" s="2">
        <v>976000</v>
      </c>
      <c r="I319" s="2">
        <v>995150</v>
      </c>
      <c r="J319" s="2">
        <v>298040</v>
      </c>
      <c r="K319" s="2">
        <v>134890</v>
      </c>
      <c r="L319" s="2">
        <v>1034890</v>
      </c>
      <c r="M319" s="2">
        <v>330140</v>
      </c>
      <c r="N319" s="2"/>
      <c r="O319" s="2"/>
      <c r="P319" s="2"/>
      <c r="Q319" s="2"/>
      <c r="R319" s="74"/>
      <c r="S319" s="74"/>
      <c r="T319" s="74"/>
      <c r="U319" s="90"/>
      <c r="V319" s="153"/>
      <c r="W319" s="153"/>
      <c r="X319" s="90"/>
      <c r="Y319" s="90"/>
      <c r="Z319" s="90"/>
      <c r="AA319" s="90"/>
      <c r="AB319" s="74"/>
      <c r="AC319" s="74"/>
      <c r="AD319" s="74"/>
    </row>
    <row r="320" spans="1:30" ht="20.25" customHeight="1">
      <c r="A320" s="78"/>
      <c r="B320" s="74"/>
      <c r="C320" s="74"/>
      <c r="D320" s="74"/>
      <c r="E320" s="76"/>
      <c r="F320" s="28" t="s">
        <v>23</v>
      </c>
      <c r="G320" s="2">
        <f t="shared" si="151"/>
        <v>0</v>
      </c>
      <c r="H320" s="1">
        <v>0</v>
      </c>
      <c r="I320" s="1">
        <v>0</v>
      </c>
      <c r="J320" s="1">
        <v>0</v>
      </c>
      <c r="K320" s="1">
        <v>0</v>
      </c>
      <c r="L320" s="1">
        <v>0</v>
      </c>
      <c r="M320" s="1">
        <v>0</v>
      </c>
      <c r="N320" s="1"/>
      <c r="O320" s="1"/>
      <c r="P320" s="1"/>
      <c r="Q320" s="1"/>
      <c r="R320" s="74"/>
      <c r="S320" s="74"/>
      <c r="T320" s="74"/>
      <c r="U320" s="90"/>
      <c r="V320" s="153"/>
      <c r="W320" s="153"/>
      <c r="X320" s="90"/>
      <c r="Y320" s="90"/>
      <c r="Z320" s="90"/>
      <c r="AA320" s="90"/>
      <c r="AB320" s="74"/>
      <c r="AC320" s="74"/>
      <c r="AD320" s="74"/>
    </row>
    <row r="321" spans="1:30" ht="20.25" customHeight="1">
      <c r="A321" s="79"/>
      <c r="B321" s="75"/>
      <c r="C321" s="75"/>
      <c r="D321" s="75"/>
      <c r="E321" s="76"/>
      <c r="F321" s="28" t="s">
        <v>31</v>
      </c>
      <c r="G321" s="2">
        <f t="shared" si="151"/>
        <v>0</v>
      </c>
      <c r="H321" s="1">
        <v>0</v>
      </c>
      <c r="I321" s="1">
        <v>0</v>
      </c>
      <c r="J321" s="1">
        <v>0</v>
      </c>
      <c r="K321" s="1">
        <v>0</v>
      </c>
      <c r="L321" s="1">
        <v>0</v>
      </c>
      <c r="M321" s="1">
        <v>0</v>
      </c>
      <c r="N321" s="1"/>
      <c r="O321" s="1"/>
      <c r="P321" s="1"/>
      <c r="Q321" s="1"/>
      <c r="R321" s="75"/>
      <c r="S321" s="75"/>
      <c r="T321" s="75"/>
      <c r="U321" s="91"/>
      <c r="V321" s="154"/>
      <c r="W321" s="154"/>
      <c r="X321" s="91"/>
      <c r="Y321" s="91"/>
      <c r="Z321" s="91"/>
      <c r="AA321" s="91"/>
      <c r="AB321" s="75"/>
      <c r="AC321" s="75"/>
      <c r="AD321" s="75"/>
    </row>
    <row r="322" spans="1:30" ht="18.75" customHeight="1">
      <c r="A322" s="108" t="s">
        <v>153</v>
      </c>
      <c r="B322" s="109"/>
      <c r="C322" s="109"/>
      <c r="D322" s="109"/>
      <c r="E322" s="109"/>
      <c r="F322" s="109"/>
      <c r="G322" s="109"/>
      <c r="H322" s="109"/>
      <c r="I322" s="109"/>
      <c r="J322" s="109"/>
      <c r="K322" s="109"/>
      <c r="L322" s="109"/>
      <c r="M322" s="109"/>
      <c r="N322" s="109"/>
      <c r="O322" s="109"/>
      <c r="P322" s="109"/>
      <c r="Q322" s="109"/>
      <c r="R322" s="109"/>
      <c r="S322" s="109"/>
      <c r="T322" s="109"/>
      <c r="U322" s="109"/>
      <c r="V322" s="109"/>
      <c r="W322" s="109"/>
      <c r="X322" s="109"/>
      <c r="Y322" s="109"/>
      <c r="Z322" s="109"/>
      <c r="AA322" s="109"/>
      <c r="AB322" s="109"/>
      <c r="AC322" s="109"/>
      <c r="AD322" s="110"/>
    </row>
    <row r="323" spans="1:30" ht="18.75" customHeight="1">
      <c r="A323" s="77" t="s">
        <v>19</v>
      </c>
      <c r="B323" s="73" t="s">
        <v>75</v>
      </c>
      <c r="C323" s="73">
        <v>2022</v>
      </c>
      <c r="D323" s="73">
        <v>2027</v>
      </c>
      <c r="E323" s="76" t="s">
        <v>32</v>
      </c>
      <c r="F323" s="28" t="s">
        <v>6</v>
      </c>
      <c r="G323" s="2">
        <f>H323+I323+J323+K323+L323+M323</f>
        <v>15653447.290000001</v>
      </c>
      <c r="H323" s="1">
        <f>H324</f>
        <v>1772782.48</v>
      </c>
      <c r="I323" s="1">
        <f t="shared" ref="I323:M323" si="162">I324</f>
        <v>2195757.7800000003</v>
      </c>
      <c r="J323" s="1">
        <f t="shared" si="162"/>
        <v>6319094.0300000003</v>
      </c>
      <c r="K323" s="1">
        <f t="shared" si="162"/>
        <v>2101500</v>
      </c>
      <c r="L323" s="1">
        <f t="shared" si="162"/>
        <v>2101500</v>
      </c>
      <c r="M323" s="1">
        <f t="shared" si="162"/>
        <v>1162813</v>
      </c>
      <c r="N323" s="1"/>
      <c r="O323" s="1"/>
      <c r="P323" s="1"/>
      <c r="Q323" s="1"/>
      <c r="R323" s="76" t="s">
        <v>14</v>
      </c>
      <c r="S323" s="76" t="s">
        <v>14</v>
      </c>
      <c r="T323" s="76" t="s">
        <v>14</v>
      </c>
      <c r="U323" s="76" t="s">
        <v>14</v>
      </c>
      <c r="V323" s="76" t="s">
        <v>14</v>
      </c>
      <c r="W323" s="76" t="s">
        <v>14</v>
      </c>
      <c r="X323" s="76" t="s">
        <v>14</v>
      </c>
      <c r="Y323" s="76" t="s">
        <v>14</v>
      </c>
      <c r="Z323" s="76" t="s">
        <v>14</v>
      </c>
      <c r="AA323" s="73"/>
      <c r="AB323" s="73"/>
      <c r="AC323" s="73"/>
      <c r="AD323" s="73"/>
    </row>
    <row r="324" spans="1:30" ht="32.25" customHeight="1">
      <c r="A324" s="78"/>
      <c r="B324" s="74"/>
      <c r="C324" s="74"/>
      <c r="D324" s="74"/>
      <c r="E324" s="76"/>
      <c r="F324" s="28" t="s">
        <v>7</v>
      </c>
      <c r="G324" s="2">
        <f t="shared" ref="G324:G337" si="163">H324+I324+J324+K324+L324+M324</f>
        <v>15653447.290000001</v>
      </c>
      <c r="H324" s="1">
        <f>H325+H326</f>
        <v>1772782.48</v>
      </c>
      <c r="I324" s="1">
        <f t="shared" ref="I324:M324" si="164">I325+I326</f>
        <v>2195757.7800000003</v>
      </c>
      <c r="J324" s="1">
        <f t="shared" si="164"/>
        <v>6319094.0300000003</v>
      </c>
      <c r="K324" s="1">
        <f t="shared" si="164"/>
        <v>2101500</v>
      </c>
      <c r="L324" s="1">
        <f t="shared" si="164"/>
        <v>2101500</v>
      </c>
      <c r="M324" s="1">
        <f t="shared" si="164"/>
        <v>1162813</v>
      </c>
      <c r="N324" s="1"/>
      <c r="O324" s="1"/>
      <c r="P324" s="1"/>
      <c r="Q324" s="1"/>
      <c r="R324" s="76"/>
      <c r="S324" s="76"/>
      <c r="T324" s="76"/>
      <c r="U324" s="76"/>
      <c r="V324" s="76"/>
      <c r="W324" s="76"/>
      <c r="X324" s="76"/>
      <c r="Y324" s="76"/>
      <c r="Z324" s="76"/>
      <c r="AA324" s="74"/>
      <c r="AB324" s="74"/>
      <c r="AC324" s="74"/>
      <c r="AD324" s="74"/>
    </row>
    <row r="325" spans="1:30" ht="33" customHeight="1">
      <c r="A325" s="78"/>
      <c r="B325" s="74"/>
      <c r="C325" s="74"/>
      <c r="D325" s="74"/>
      <c r="E325" s="76"/>
      <c r="F325" s="28" t="s">
        <v>8</v>
      </c>
      <c r="G325" s="2">
        <f t="shared" si="163"/>
        <v>11188676.77</v>
      </c>
      <c r="H325" s="2">
        <f>H330+H335</f>
        <v>645612.96</v>
      </c>
      <c r="I325" s="2">
        <f t="shared" ref="I325:Q325" si="165">I330+I335</f>
        <v>675750.81</v>
      </c>
      <c r="J325" s="2">
        <f t="shared" si="165"/>
        <v>4501500</v>
      </c>
      <c r="K325" s="2">
        <f t="shared" si="165"/>
        <v>2101500</v>
      </c>
      <c r="L325" s="2">
        <f t="shared" si="165"/>
        <v>2101500</v>
      </c>
      <c r="M325" s="2">
        <f t="shared" si="165"/>
        <v>1162813</v>
      </c>
      <c r="N325" s="2">
        <f t="shared" si="165"/>
        <v>0</v>
      </c>
      <c r="O325" s="2">
        <f t="shared" si="165"/>
        <v>0</v>
      </c>
      <c r="P325" s="2">
        <f t="shared" si="165"/>
        <v>0</v>
      </c>
      <c r="Q325" s="2">
        <f t="shared" si="165"/>
        <v>0</v>
      </c>
      <c r="R325" s="76"/>
      <c r="S325" s="76"/>
      <c r="T325" s="76"/>
      <c r="U325" s="76"/>
      <c r="V325" s="76"/>
      <c r="W325" s="76"/>
      <c r="X325" s="76"/>
      <c r="Y325" s="76"/>
      <c r="Z325" s="76"/>
      <c r="AA325" s="74"/>
      <c r="AB325" s="74"/>
      <c r="AC325" s="74"/>
      <c r="AD325" s="74"/>
    </row>
    <row r="326" spans="1:30" ht="20.25" customHeight="1">
      <c r="A326" s="78"/>
      <c r="B326" s="74"/>
      <c r="C326" s="74"/>
      <c r="D326" s="74"/>
      <c r="E326" s="76"/>
      <c r="F326" s="28" t="s">
        <v>23</v>
      </c>
      <c r="G326" s="2">
        <f t="shared" si="163"/>
        <v>4464770.5200000005</v>
      </c>
      <c r="H326" s="2">
        <f t="shared" ref="H326:M327" si="166">H331+H336</f>
        <v>1127169.52</v>
      </c>
      <c r="I326" s="2">
        <f t="shared" si="166"/>
        <v>1520006.97</v>
      </c>
      <c r="J326" s="2">
        <f t="shared" si="166"/>
        <v>1817594.03</v>
      </c>
      <c r="K326" s="2">
        <f t="shared" si="166"/>
        <v>0</v>
      </c>
      <c r="L326" s="2">
        <f t="shared" si="166"/>
        <v>0</v>
      </c>
      <c r="M326" s="2">
        <f t="shared" si="166"/>
        <v>0</v>
      </c>
      <c r="N326" s="2"/>
      <c r="O326" s="2"/>
      <c r="P326" s="2"/>
      <c r="Q326" s="2"/>
      <c r="R326" s="76"/>
      <c r="S326" s="76"/>
      <c r="T326" s="76"/>
      <c r="U326" s="76"/>
      <c r="V326" s="76"/>
      <c r="W326" s="76"/>
      <c r="X326" s="76"/>
      <c r="Y326" s="76"/>
      <c r="Z326" s="76"/>
      <c r="AA326" s="74"/>
      <c r="AB326" s="74"/>
      <c r="AC326" s="74"/>
      <c r="AD326" s="74"/>
    </row>
    <row r="327" spans="1:30" ht="21.75" customHeight="1">
      <c r="A327" s="79"/>
      <c r="B327" s="75"/>
      <c r="C327" s="75"/>
      <c r="D327" s="75"/>
      <c r="E327" s="76"/>
      <c r="F327" s="28" t="s">
        <v>31</v>
      </c>
      <c r="G327" s="2">
        <f t="shared" si="163"/>
        <v>0</v>
      </c>
      <c r="H327" s="2">
        <f t="shared" si="166"/>
        <v>0</v>
      </c>
      <c r="I327" s="2">
        <f t="shared" si="166"/>
        <v>0</v>
      </c>
      <c r="J327" s="2">
        <f t="shared" si="166"/>
        <v>0</v>
      </c>
      <c r="K327" s="2">
        <f t="shared" si="166"/>
        <v>0</v>
      </c>
      <c r="L327" s="2">
        <f t="shared" si="166"/>
        <v>0</v>
      </c>
      <c r="M327" s="2">
        <f t="shared" si="166"/>
        <v>0</v>
      </c>
      <c r="N327" s="2"/>
      <c r="O327" s="2"/>
      <c r="P327" s="2"/>
      <c r="Q327" s="2"/>
      <c r="R327" s="76"/>
      <c r="S327" s="76"/>
      <c r="T327" s="76"/>
      <c r="U327" s="76"/>
      <c r="V327" s="76"/>
      <c r="W327" s="76"/>
      <c r="X327" s="76"/>
      <c r="Y327" s="76"/>
      <c r="Z327" s="76"/>
      <c r="AA327" s="75"/>
      <c r="AB327" s="75"/>
      <c r="AC327" s="75"/>
      <c r="AD327" s="75"/>
    </row>
    <row r="328" spans="1:30" ht="22.5" customHeight="1">
      <c r="A328" s="77" t="s">
        <v>55</v>
      </c>
      <c r="B328" s="73" t="s">
        <v>80</v>
      </c>
      <c r="C328" s="73">
        <v>2022</v>
      </c>
      <c r="D328" s="73">
        <v>2027</v>
      </c>
      <c r="E328" s="76" t="s">
        <v>32</v>
      </c>
      <c r="F328" s="28" t="s">
        <v>6</v>
      </c>
      <c r="G328" s="2">
        <f t="shared" si="163"/>
        <v>15025511.290000001</v>
      </c>
      <c r="H328" s="1">
        <f>H329</f>
        <v>1686976.48</v>
      </c>
      <c r="I328" s="1">
        <f t="shared" ref="I328:M328" si="167">I329</f>
        <v>2137440.7800000003</v>
      </c>
      <c r="J328" s="1">
        <f t="shared" si="167"/>
        <v>6212094.0300000003</v>
      </c>
      <c r="K328" s="1">
        <f t="shared" si="167"/>
        <v>1994500</v>
      </c>
      <c r="L328" s="1">
        <f t="shared" si="167"/>
        <v>1994500</v>
      </c>
      <c r="M328" s="1">
        <f t="shared" si="167"/>
        <v>1000000</v>
      </c>
      <c r="N328" s="1"/>
      <c r="O328" s="1"/>
      <c r="P328" s="1"/>
      <c r="Q328" s="1"/>
      <c r="R328" s="73" t="s">
        <v>188</v>
      </c>
      <c r="S328" s="73" t="s">
        <v>156</v>
      </c>
      <c r="T328" s="73">
        <v>100</v>
      </c>
      <c r="U328" s="73">
        <v>100</v>
      </c>
      <c r="V328" s="73">
        <v>100</v>
      </c>
      <c r="W328" s="73">
        <v>100</v>
      </c>
      <c r="X328" s="73">
        <v>100</v>
      </c>
      <c r="Y328" s="89">
        <v>100</v>
      </c>
      <c r="Z328" s="89">
        <v>100</v>
      </c>
      <c r="AA328" s="89"/>
      <c r="AB328" s="73"/>
      <c r="AC328" s="73"/>
      <c r="AD328" s="73"/>
    </row>
    <row r="329" spans="1:30" ht="32.25" customHeight="1">
      <c r="A329" s="78"/>
      <c r="B329" s="74"/>
      <c r="C329" s="74"/>
      <c r="D329" s="74"/>
      <c r="E329" s="76"/>
      <c r="F329" s="28" t="s">
        <v>7</v>
      </c>
      <c r="G329" s="2">
        <f t="shared" si="163"/>
        <v>15025511.290000001</v>
      </c>
      <c r="H329" s="1">
        <f>H330+H331</f>
        <v>1686976.48</v>
      </c>
      <c r="I329" s="1">
        <f t="shared" ref="I329:Q329" si="168">I330+I331</f>
        <v>2137440.7800000003</v>
      </c>
      <c r="J329" s="1">
        <f t="shared" si="168"/>
        <v>6212094.0300000003</v>
      </c>
      <c r="K329" s="1">
        <f t="shared" si="168"/>
        <v>1994500</v>
      </c>
      <c r="L329" s="1">
        <f t="shared" si="168"/>
        <v>1994500</v>
      </c>
      <c r="M329" s="1">
        <f t="shared" si="168"/>
        <v>1000000</v>
      </c>
      <c r="N329" s="1">
        <f t="shared" si="168"/>
        <v>0</v>
      </c>
      <c r="O329" s="1">
        <f t="shared" si="168"/>
        <v>0</v>
      </c>
      <c r="P329" s="1">
        <f t="shared" si="168"/>
        <v>0</v>
      </c>
      <c r="Q329" s="1">
        <f t="shared" si="168"/>
        <v>0</v>
      </c>
      <c r="R329" s="74"/>
      <c r="S329" s="74"/>
      <c r="T329" s="74"/>
      <c r="U329" s="74"/>
      <c r="V329" s="74"/>
      <c r="W329" s="74"/>
      <c r="X329" s="74"/>
      <c r="Y329" s="90"/>
      <c r="Z329" s="90"/>
      <c r="AA329" s="90"/>
      <c r="AB329" s="74"/>
      <c r="AC329" s="74"/>
      <c r="AD329" s="74"/>
    </row>
    <row r="330" spans="1:30" ht="33" customHeight="1">
      <c r="A330" s="78"/>
      <c r="B330" s="74"/>
      <c r="C330" s="74"/>
      <c r="D330" s="74"/>
      <c r="E330" s="76"/>
      <c r="F330" s="28" t="s">
        <v>8</v>
      </c>
      <c r="G330" s="2">
        <f t="shared" si="163"/>
        <v>10560740.77</v>
      </c>
      <c r="H330" s="2">
        <v>559806.96</v>
      </c>
      <c r="I330" s="2">
        <v>617433.81000000006</v>
      </c>
      <c r="J330" s="2">
        <v>4394500</v>
      </c>
      <c r="K330" s="2">
        <v>1994500</v>
      </c>
      <c r="L330" s="2">
        <v>1994500</v>
      </c>
      <c r="M330" s="2">
        <v>1000000</v>
      </c>
      <c r="N330" s="2"/>
      <c r="O330" s="2"/>
      <c r="P330" s="2"/>
      <c r="Q330" s="2"/>
      <c r="R330" s="74"/>
      <c r="S330" s="74"/>
      <c r="T330" s="74"/>
      <c r="U330" s="74"/>
      <c r="V330" s="74"/>
      <c r="W330" s="74"/>
      <c r="X330" s="74"/>
      <c r="Y330" s="90"/>
      <c r="Z330" s="90"/>
      <c r="AA330" s="90"/>
      <c r="AB330" s="74"/>
      <c r="AC330" s="74"/>
      <c r="AD330" s="74"/>
    </row>
    <row r="331" spans="1:30" ht="20.25" customHeight="1">
      <c r="A331" s="78"/>
      <c r="B331" s="74"/>
      <c r="C331" s="74"/>
      <c r="D331" s="74"/>
      <c r="E331" s="76"/>
      <c r="F331" s="28" t="s">
        <v>23</v>
      </c>
      <c r="G331" s="2">
        <f t="shared" si="163"/>
        <v>4464770.5200000005</v>
      </c>
      <c r="H331" s="1">
        <v>1127169.52</v>
      </c>
      <c r="I331" s="1">
        <v>1520006.97</v>
      </c>
      <c r="J331" s="1">
        <v>1817594.03</v>
      </c>
      <c r="K331" s="1">
        <v>0</v>
      </c>
      <c r="L331" s="1">
        <v>0</v>
      </c>
      <c r="M331" s="1">
        <v>0</v>
      </c>
      <c r="N331" s="1"/>
      <c r="O331" s="1"/>
      <c r="P331" s="1"/>
      <c r="Q331" s="1"/>
      <c r="R331" s="74"/>
      <c r="S331" s="74"/>
      <c r="T331" s="74"/>
      <c r="U331" s="74"/>
      <c r="V331" s="74"/>
      <c r="W331" s="74"/>
      <c r="X331" s="74"/>
      <c r="Y331" s="90"/>
      <c r="Z331" s="90"/>
      <c r="AA331" s="90"/>
      <c r="AB331" s="74"/>
      <c r="AC331" s="74"/>
      <c r="AD331" s="74"/>
    </row>
    <row r="332" spans="1:30" ht="33.75" customHeight="1">
      <c r="A332" s="79"/>
      <c r="B332" s="75"/>
      <c r="C332" s="75"/>
      <c r="D332" s="75"/>
      <c r="E332" s="76"/>
      <c r="F332" s="28" t="s">
        <v>31</v>
      </c>
      <c r="G332" s="2">
        <f t="shared" si="163"/>
        <v>0</v>
      </c>
      <c r="H332" s="1">
        <v>0</v>
      </c>
      <c r="I332" s="1">
        <v>0</v>
      </c>
      <c r="J332" s="1">
        <v>0</v>
      </c>
      <c r="K332" s="1">
        <v>0</v>
      </c>
      <c r="L332" s="1">
        <v>0</v>
      </c>
      <c r="M332" s="1">
        <v>0</v>
      </c>
      <c r="N332" s="1"/>
      <c r="O332" s="1"/>
      <c r="P332" s="1"/>
      <c r="Q332" s="1"/>
      <c r="R332" s="75"/>
      <c r="S332" s="75"/>
      <c r="T332" s="75"/>
      <c r="U332" s="75"/>
      <c r="V332" s="75"/>
      <c r="W332" s="75"/>
      <c r="X332" s="75"/>
      <c r="Y332" s="91"/>
      <c r="Z332" s="91"/>
      <c r="AA332" s="91"/>
      <c r="AB332" s="75"/>
      <c r="AC332" s="75"/>
      <c r="AD332" s="75"/>
    </row>
    <row r="333" spans="1:30" ht="27.75" customHeight="1">
      <c r="A333" s="77" t="s">
        <v>72</v>
      </c>
      <c r="B333" s="73" t="s">
        <v>124</v>
      </c>
      <c r="C333" s="73">
        <v>2022</v>
      </c>
      <c r="D333" s="73">
        <v>2027</v>
      </c>
      <c r="E333" s="76" t="s">
        <v>32</v>
      </c>
      <c r="F333" s="28" t="s">
        <v>6</v>
      </c>
      <c r="G333" s="2">
        <f t="shared" si="163"/>
        <v>627936</v>
      </c>
      <c r="H333" s="1">
        <f>H334</f>
        <v>85806</v>
      </c>
      <c r="I333" s="1">
        <f t="shared" ref="I333:M333" si="169">I334</f>
        <v>58317</v>
      </c>
      <c r="J333" s="1">
        <f t="shared" si="169"/>
        <v>107000</v>
      </c>
      <c r="K333" s="1">
        <f t="shared" si="169"/>
        <v>107000</v>
      </c>
      <c r="L333" s="1">
        <f t="shared" si="169"/>
        <v>107000</v>
      </c>
      <c r="M333" s="1">
        <f t="shared" si="169"/>
        <v>162813</v>
      </c>
      <c r="N333" s="1"/>
      <c r="O333" s="1"/>
      <c r="P333" s="1"/>
      <c r="Q333" s="1"/>
      <c r="R333" s="73" t="s">
        <v>197</v>
      </c>
      <c r="S333" s="73" t="s">
        <v>161</v>
      </c>
      <c r="T333" s="76">
        <f>SUM(U333:Z337)</f>
        <v>6</v>
      </c>
      <c r="U333" s="73">
        <v>1</v>
      </c>
      <c r="V333" s="73">
        <v>1</v>
      </c>
      <c r="W333" s="73">
        <v>1</v>
      </c>
      <c r="X333" s="73">
        <v>1</v>
      </c>
      <c r="Y333" s="73">
        <v>1</v>
      </c>
      <c r="Z333" s="89">
        <v>1</v>
      </c>
      <c r="AA333" s="89"/>
      <c r="AB333" s="73"/>
      <c r="AC333" s="73"/>
      <c r="AD333" s="73"/>
    </row>
    <row r="334" spans="1:30" ht="32.25" customHeight="1">
      <c r="A334" s="78"/>
      <c r="B334" s="74"/>
      <c r="C334" s="74"/>
      <c r="D334" s="74"/>
      <c r="E334" s="76"/>
      <c r="F334" s="28" t="s">
        <v>7</v>
      </c>
      <c r="G334" s="2">
        <f t="shared" si="163"/>
        <v>627936</v>
      </c>
      <c r="H334" s="1">
        <f>H335+H336</f>
        <v>85806</v>
      </c>
      <c r="I334" s="1">
        <f t="shared" ref="I334:M334" si="170">I335+I336</f>
        <v>58317</v>
      </c>
      <c r="J334" s="1">
        <f t="shared" si="170"/>
        <v>107000</v>
      </c>
      <c r="K334" s="1">
        <f t="shared" si="170"/>
        <v>107000</v>
      </c>
      <c r="L334" s="1">
        <f t="shared" si="170"/>
        <v>107000</v>
      </c>
      <c r="M334" s="1">
        <f t="shared" si="170"/>
        <v>162813</v>
      </c>
      <c r="N334" s="1"/>
      <c r="O334" s="1"/>
      <c r="P334" s="1"/>
      <c r="Q334" s="1"/>
      <c r="R334" s="74"/>
      <c r="S334" s="74"/>
      <c r="T334" s="80"/>
      <c r="U334" s="74"/>
      <c r="V334" s="74"/>
      <c r="W334" s="74"/>
      <c r="X334" s="74"/>
      <c r="Y334" s="74"/>
      <c r="Z334" s="90"/>
      <c r="AA334" s="90"/>
      <c r="AB334" s="74"/>
      <c r="AC334" s="74"/>
      <c r="AD334" s="74"/>
    </row>
    <row r="335" spans="1:30" ht="33" customHeight="1">
      <c r="A335" s="78"/>
      <c r="B335" s="74"/>
      <c r="C335" s="74"/>
      <c r="D335" s="74"/>
      <c r="E335" s="76"/>
      <c r="F335" s="28" t="s">
        <v>8</v>
      </c>
      <c r="G335" s="2">
        <f t="shared" si="163"/>
        <v>627936</v>
      </c>
      <c r="H335" s="2">
        <v>85806</v>
      </c>
      <c r="I335" s="2">
        <v>58317</v>
      </c>
      <c r="J335" s="2">
        <v>107000</v>
      </c>
      <c r="K335" s="25">
        <v>107000</v>
      </c>
      <c r="L335" s="2">
        <v>107000</v>
      </c>
      <c r="M335" s="2">
        <v>162813</v>
      </c>
      <c r="N335" s="2"/>
      <c r="O335" s="2"/>
      <c r="P335" s="2"/>
      <c r="Q335" s="2"/>
      <c r="R335" s="74"/>
      <c r="S335" s="74"/>
      <c r="T335" s="80"/>
      <c r="U335" s="74"/>
      <c r="V335" s="74"/>
      <c r="W335" s="74"/>
      <c r="X335" s="74"/>
      <c r="Y335" s="74"/>
      <c r="Z335" s="90"/>
      <c r="AA335" s="90"/>
      <c r="AB335" s="74"/>
      <c r="AC335" s="74"/>
      <c r="AD335" s="74"/>
    </row>
    <row r="336" spans="1:30" ht="20.25" customHeight="1">
      <c r="A336" s="78"/>
      <c r="B336" s="74"/>
      <c r="C336" s="74"/>
      <c r="D336" s="74"/>
      <c r="E336" s="76"/>
      <c r="F336" s="28" t="s">
        <v>23</v>
      </c>
      <c r="G336" s="2">
        <f t="shared" si="163"/>
        <v>0</v>
      </c>
      <c r="H336" s="1">
        <v>0</v>
      </c>
      <c r="I336" s="1">
        <v>0</v>
      </c>
      <c r="J336" s="1">
        <v>0</v>
      </c>
      <c r="K336" s="26">
        <v>0</v>
      </c>
      <c r="L336" s="1">
        <v>0</v>
      </c>
      <c r="M336" s="1">
        <v>0</v>
      </c>
      <c r="N336" s="1"/>
      <c r="O336" s="1"/>
      <c r="P336" s="1"/>
      <c r="Q336" s="1"/>
      <c r="R336" s="74"/>
      <c r="S336" s="74"/>
      <c r="T336" s="80"/>
      <c r="U336" s="74"/>
      <c r="V336" s="74"/>
      <c r="W336" s="74"/>
      <c r="X336" s="74"/>
      <c r="Y336" s="74"/>
      <c r="Z336" s="90"/>
      <c r="AA336" s="90"/>
      <c r="AB336" s="74"/>
      <c r="AC336" s="74"/>
      <c r="AD336" s="74"/>
    </row>
    <row r="337" spans="1:30" ht="70.5" customHeight="1">
      <c r="A337" s="79"/>
      <c r="B337" s="75"/>
      <c r="C337" s="75"/>
      <c r="D337" s="75"/>
      <c r="E337" s="76"/>
      <c r="F337" s="28" t="s">
        <v>31</v>
      </c>
      <c r="G337" s="2">
        <f t="shared" si="163"/>
        <v>0</v>
      </c>
      <c r="H337" s="1">
        <v>0</v>
      </c>
      <c r="I337" s="1">
        <v>0</v>
      </c>
      <c r="J337" s="1">
        <v>0</v>
      </c>
      <c r="K337" s="26">
        <v>0</v>
      </c>
      <c r="L337" s="1">
        <v>0</v>
      </c>
      <c r="M337" s="1">
        <v>0</v>
      </c>
      <c r="N337" s="1"/>
      <c r="O337" s="1"/>
      <c r="P337" s="1"/>
      <c r="Q337" s="1"/>
      <c r="R337" s="75"/>
      <c r="S337" s="75"/>
      <c r="T337" s="80"/>
      <c r="U337" s="75"/>
      <c r="V337" s="75"/>
      <c r="W337" s="75"/>
      <c r="X337" s="75"/>
      <c r="Y337" s="75"/>
      <c r="Z337" s="91"/>
      <c r="AA337" s="91"/>
      <c r="AB337" s="75"/>
      <c r="AC337" s="75"/>
      <c r="AD337" s="75"/>
    </row>
    <row r="338" spans="1:30" ht="18.75" customHeight="1">
      <c r="A338" s="108" t="s">
        <v>154</v>
      </c>
      <c r="B338" s="109"/>
      <c r="C338" s="109"/>
      <c r="D338" s="109"/>
      <c r="E338" s="109"/>
      <c r="F338" s="109"/>
      <c r="G338" s="109"/>
      <c r="H338" s="109"/>
      <c r="I338" s="109"/>
      <c r="J338" s="109"/>
      <c r="K338" s="109"/>
      <c r="L338" s="109"/>
      <c r="M338" s="109"/>
      <c r="N338" s="109"/>
      <c r="O338" s="109"/>
      <c r="P338" s="109"/>
      <c r="Q338" s="109"/>
      <c r="R338" s="109"/>
      <c r="S338" s="109"/>
      <c r="T338" s="109"/>
      <c r="U338" s="109"/>
      <c r="V338" s="109"/>
      <c r="W338" s="109"/>
      <c r="X338" s="109"/>
      <c r="Y338" s="109"/>
      <c r="Z338" s="109"/>
      <c r="AA338" s="109"/>
      <c r="AB338" s="109"/>
      <c r="AC338" s="109"/>
      <c r="AD338" s="110"/>
    </row>
    <row r="339" spans="1:30" ht="21.75" customHeight="1">
      <c r="A339" s="77" t="s">
        <v>21</v>
      </c>
      <c r="B339" s="73" t="s">
        <v>125</v>
      </c>
      <c r="C339" s="73">
        <v>2022</v>
      </c>
      <c r="D339" s="73">
        <v>2027</v>
      </c>
      <c r="E339" s="76" t="s">
        <v>32</v>
      </c>
      <c r="F339" s="28" t="s">
        <v>6</v>
      </c>
      <c r="G339" s="2">
        <f>H339+I339+J339+K339+L339+M339</f>
        <v>25683311.539999999</v>
      </c>
      <c r="H339" s="1">
        <f>H340</f>
        <v>5534433.9100000001</v>
      </c>
      <c r="I339" s="1">
        <f t="shared" ref="I339:M339" si="171">I340</f>
        <v>8016270.8700000001</v>
      </c>
      <c r="J339" s="1">
        <f t="shared" si="171"/>
        <v>4365606.76</v>
      </c>
      <c r="K339" s="1">
        <f t="shared" si="171"/>
        <v>2484000</v>
      </c>
      <c r="L339" s="1">
        <f t="shared" si="171"/>
        <v>2683000</v>
      </c>
      <c r="M339" s="1">
        <f t="shared" si="171"/>
        <v>2600000</v>
      </c>
      <c r="N339" s="1"/>
      <c r="O339" s="1"/>
      <c r="P339" s="1"/>
      <c r="Q339" s="1"/>
      <c r="R339" s="76" t="s">
        <v>14</v>
      </c>
      <c r="S339" s="76" t="s">
        <v>14</v>
      </c>
      <c r="T339" s="76" t="s">
        <v>14</v>
      </c>
      <c r="U339" s="76" t="s">
        <v>14</v>
      </c>
      <c r="V339" s="76" t="s">
        <v>14</v>
      </c>
      <c r="W339" s="76" t="s">
        <v>14</v>
      </c>
      <c r="X339" s="76" t="s">
        <v>14</v>
      </c>
      <c r="Y339" s="76" t="s">
        <v>14</v>
      </c>
      <c r="Z339" s="76" t="s">
        <v>14</v>
      </c>
      <c r="AA339" s="73"/>
      <c r="AB339" s="73"/>
      <c r="AC339" s="73"/>
      <c r="AD339" s="73"/>
    </row>
    <row r="340" spans="1:30" ht="32.25" customHeight="1">
      <c r="A340" s="78"/>
      <c r="B340" s="74"/>
      <c r="C340" s="74"/>
      <c r="D340" s="74"/>
      <c r="E340" s="76"/>
      <c r="F340" s="28" t="s">
        <v>7</v>
      </c>
      <c r="G340" s="2">
        <f t="shared" ref="G340:G373" si="172">H340+I340+J340+K340+L340+M340</f>
        <v>25683311.539999999</v>
      </c>
      <c r="H340" s="1">
        <f>H341+H342</f>
        <v>5534433.9100000001</v>
      </c>
      <c r="I340" s="1">
        <f t="shared" ref="I340:M340" si="173">I341+I342</f>
        <v>8016270.8700000001</v>
      </c>
      <c r="J340" s="1">
        <f t="shared" si="173"/>
        <v>4365606.76</v>
      </c>
      <c r="K340" s="1">
        <f t="shared" si="173"/>
        <v>2484000</v>
      </c>
      <c r="L340" s="1">
        <f t="shared" si="173"/>
        <v>2683000</v>
      </c>
      <c r="M340" s="1">
        <f t="shared" si="173"/>
        <v>2600000</v>
      </c>
      <c r="N340" s="1"/>
      <c r="O340" s="1"/>
      <c r="P340" s="1"/>
      <c r="Q340" s="1"/>
      <c r="R340" s="76"/>
      <c r="S340" s="76"/>
      <c r="T340" s="76"/>
      <c r="U340" s="76"/>
      <c r="V340" s="76"/>
      <c r="W340" s="76"/>
      <c r="X340" s="76"/>
      <c r="Y340" s="76"/>
      <c r="Z340" s="76"/>
      <c r="AA340" s="74"/>
      <c r="AB340" s="74"/>
      <c r="AC340" s="74"/>
      <c r="AD340" s="74"/>
    </row>
    <row r="341" spans="1:30" ht="33" customHeight="1">
      <c r="A341" s="78"/>
      <c r="B341" s="74"/>
      <c r="C341" s="74"/>
      <c r="D341" s="74"/>
      <c r="E341" s="76"/>
      <c r="F341" s="28" t="s">
        <v>8</v>
      </c>
      <c r="G341" s="2">
        <f t="shared" si="172"/>
        <v>22331059.27</v>
      </c>
      <c r="H341" s="2">
        <f>H346+H351+H356+H361+H366+H371+H376+H381+H386</f>
        <v>3751404.31</v>
      </c>
      <c r="I341" s="2">
        <f>I346+I351+I356+I361+I366+I371+I376+I381+I386+I391</f>
        <v>6447048.2000000002</v>
      </c>
      <c r="J341" s="2">
        <f t="shared" ref="J341:M341" si="174">J346+J351+J356+J361+J366+J371+J376+J381+J386+J391</f>
        <v>4365606.76</v>
      </c>
      <c r="K341" s="2">
        <f t="shared" si="174"/>
        <v>2484000</v>
      </c>
      <c r="L341" s="2">
        <f t="shared" si="174"/>
        <v>2683000</v>
      </c>
      <c r="M341" s="2">
        <f t="shared" si="174"/>
        <v>2600000</v>
      </c>
      <c r="N341" s="2"/>
      <c r="O341" s="2"/>
      <c r="P341" s="2"/>
      <c r="Q341" s="2"/>
      <c r="R341" s="76"/>
      <c r="S341" s="76"/>
      <c r="T341" s="76"/>
      <c r="U341" s="76"/>
      <c r="V341" s="76"/>
      <c r="W341" s="76"/>
      <c r="X341" s="76"/>
      <c r="Y341" s="76"/>
      <c r="Z341" s="76"/>
      <c r="AA341" s="74"/>
      <c r="AB341" s="74"/>
      <c r="AC341" s="74"/>
      <c r="AD341" s="74"/>
    </row>
    <row r="342" spans="1:30" ht="20.25" customHeight="1">
      <c r="A342" s="78"/>
      <c r="B342" s="74"/>
      <c r="C342" s="74"/>
      <c r="D342" s="74"/>
      <c r="E342" s="76"/>
      <c r="F342" s="28" t="s">
        <v>23</v>
      </c>
      <c r="G342" s="2">
        <f t="shared" si="172"/>
        <v>3352252.27</v>
      </c>
      <c r="H342" s="2">
        <f t="shared" ref="H342:Q342" si="175">H347+H352+H357+H362+H367+H372+H387</f>
        <v>1783029.6</v>
      </c>
      <c r="I342" s="2">
        <f>I347+I352+I357+I362+I367+I372+I377+I382+I387+I392</f>
        <v>1569222.67</v>
      </c>
      <c r="J342" s="2">
        <f t="shared" ref="J342:M342" si="176">J347+J352+J357+J362+J367+J372+J377+J382+J387+J392</f>
        <v>0</v>
      </c>
      <c r="K342" s="2">
        <f t="shared" si="176"/>
        <v>0</v>
      </c>
      <c r="L342" s="2">
        <f t="shared" si="176"/>
        <v>0</v>
      </c>
      <c r="M342" s="2">
        <f t="shared" si="176"/>
        <v>0</v>
      </c>
      <c r="N342" s="2">
        <f t="shared" si="175"/>
        <v>0</v>
      </c>
      <c r="O342" s="2">
        <f t="shared" si="175"/>
        <v>0</v>
      </c>
      <c r="P342" s="2">
        <f t="shared" si="175"/>
        <v>0</v>
      </c>
      <c r="Q342" s="2">
        <f t="shared" si="175"/>
        <v>0</v>
      </c>
      <c r="R342" s="76"/>
      <c r="S342" s="76"/>
      <c r="T342" s="76"/>
      <c r="U342" s="76"/>
      <c r="V342" s="76"/>
      <c r="W342" s="76"/>
      <c r="X342" s="76"/>
      <c r="Y342" s="76"/>
      <c r="Z342" s="76"/>
      <c r="AA342" s="74"/>
      <c r="AB342" s="74"/>
      <c r="AC342" s="74"/>
      <c r="AD342" s="74"/>
    </row>
    <row r="343" spans="1:30" ht="17.25" customHeight="1">
      <c r="A343" s="79"/>
      <c r="B343" s="75"/>
      <c r="C343" s="75"/>
      <c r="D343" s="75"/>
      <c r="E343" s="76"/>
      <c r="F343" s="28" t="s">
        <v>31</v>
      </c>
      <c r="G343" s="2">
        <f t="shared" si="172"/>
        <v>0</v>
      </c>
      <c r="H343" s="2">
        <f t="shared" ref="H343:M343" si="177">H348+H353+H358+H363+H368+H373+H388</f>
        <v>0</v>
      </c>
      <c r="I343" s="2">
        <f t="shared" si="177"/>
        <v>0</v>
      </c>
      <c r="J343" s="2">
        <f t="shared" si="177"/>
        <v>0</v>
      </c>
      <c r="K343" s="2">
        <f t="shared" si="177"/>
        <v>0</v>
      </c>
      <c r="L343" s="2">
        <f t="shared" si="177"/>
        <v>0</v>
      </c>
      <c r="M343" s="2">
        <f t="shared" si="177"/>
        <v>0</v>
      </c>
      <c r="N343" s="2"/>
      <c r="O343" s="2"/>
      <c r="P343" s="2"/>
      <c r="Q343" s="2"/>
      <c r="R343" s="76"/>
      <c r="S343" s="76"/>
      <c r="T343" s="76"/>
      <c r="U343" s="76"/>
      <c r="V343" s="76"/>
      <c r="W343" s="76"/>
      <c r="X343" s="76"/>
      <c r="Y343" s="76"/>
      <c r="Z343" s="76"/>
      <c r="AA343" s="75"/>
      <c r="AB343" s="75"/>
      <c r="AC343" s="75"/>
      <c r="AD343" s="75"/>
    </row>
    <row r="344" spans="1:30" ht="33" customHeight="1">
      <c r="A344" s="77" t="s">
        <v>56</v>
      </c>
      <c r="B344" s="73" t="s">
        <v>88</v>
      </c>
      <c r="C344" s="73">
        <v>2022</v>
      </c>
      <c r="D344" s="73">
        <v>2027</v>
      </c>
      <c r="E344" s="76" t="s">
        <v>32</v>
      </c>
      <c r="F344" s="27" t="s">
        <v>6</v>
      </c>
      <c r="G344" s="2">
        <f t="shared" si="172"/>
        <v>2616140</v>
      </c>
      <c r="H344" s="38">
        <f>H345</f>
        <v>1905640</v>
      </c>
      <c r="I344" s="48">
        <f t="shared" ref="I344:M344" si="178">I345</f>
        <v>0</v>
      </c>
      <c r="J344" s="65">
        <f t="shared" si="178"/>
        <v>10500</v>
      </c>
      <c r="K344" s="65">
        <f t="shared" si="178"/>
        <v>200000</v>
      </c>
      <c r="L344" s="65">
        <f t="shared" si="178"/>
        <v>300000</v>
      </c>
      <c r="M344" s="65">
        <f t="shared" si="178"/>
        <v>200000</v>
      </c>
      <c r="N344" s="65"/>
      <c r="O344" s="65"/>
      <c r="P344" s="65"/>
      <c r="Q344" s="65"/>
      <c r="R344" s="73" t="s">
        <v>189</v>
      </c>
      <c r="S344" s="76" t="s">
        <v>161</v>
      </c>
      <c r="T344" s="73">
        <f>SUM(U344:Z346)</f>
        <v>28</v>
      </c>
      <c r="U344" s="76">
        <v>20</v>
      </c>
      <c r="V344" s="76"/>
      <c r="W344" s="76">
        <v>2</v>
      </c>
      <c r="X344" s="76">
        <v>2</v>
      </c>
      <c r="Y344" s="76">
        <v>2</v>
      </c>
      <c r="Z344" s="76">
        <v>2</v>
      </c>
      <c r="AA344" s="73"/>
      <c r="AB344" s="73"/>
      <c r="AC344" s="73"/>
      <c r="AD344" s="73"/>
    </row>
    <row r="345" spans="1:30" ht="32.25" customHeight="1">
      <c r="A345" s="78"/>
      <c r="B345" s="74"/>
      <c r="C345" s="74"/>
      <c r="D345" s="74"/>
      <c r="E345" s="76"/>
      <c r="F345" s="28" t="s">
        <v>7</v>
      </c>
      <c r="G345" s="2">
        <f t="shared" si="172"/>
        <v>2616140</v>
      </c>
      <c r="H345" s="1">
        <f>H346+H347</f>
        <v>1905640</v>
      </c>
      <c r="I345" s="1">
        <f t="shared" ref="I345:M345" si="179">I346+I347</f>
        <v>0</v>
      </c>
      <c r="J345" s="1">
        <f t="shared" si="179"/>
        <v>10500</v>
      </c>
      <c r="K345" s="1">
        <f t="shared" si="179"/>
        <v>200000</v>
      </c>
      <c r="L345" s="1">
        <f t="shared" si="179"/>
        <v>300000</v>
      </c>
      <c r="M345" s="1">
        <f t="shared" si="179"/>
        <v>200000</v>
      </c>
      <c r="N345" s="1"/>
      <c r="O345" s="1"/>
      <c r="P345" s="1"/>
      <c r="Q345" s="1"/>
      <c r="R345" s="74"/>
      <c r="S345" s="76"/>
      <c r="T345" s="74"/>
      <c r="U345" s="76"/>
      <c r="V345" s="76"/>
      <c r="W345" s="76"/>
      <c r="X345" s="76"/>
      <c r="Y345" s="76"/>
      <c r="Z345" s="76"/>
      <c r="AA345" s="74"/>
      <c r="AB345" s="74"/>
      <c r="AC345" s="74"/>
      <c r="AD345" s="74"/>
    </row>
    <row r="346" spans="1:30" ht="72.75" customHeight="1">
      <c r="A346" s="78"/>
      <c r="B346" s="74"/>
      <c r="C346" s="74"/>
      <c r="D346" s="74"/>
      <c r="E346" s="76"/>
      <c r="F346" s="28" t="s">
        <v>8</v>
      </c>
      <c r="G346" s="2">
        <f t="shared" si="172"/>
        <v>833110.4</v>
      </c>
      <c r="H346" s="2">
        <v>122610.4</v>
      </c>
      <c r="I346" s="2">
        <v>0</v>
      </c>
      <c r="J346" s="2">
        <v>10500</v>
      </c>
      <c r="K346" s="2">
        <v>200000</v>
      </c>
      <c r="L346" s="2">
        <v>300000</v>
      </c>
      <c r="M346" s="2">
        <v>200000</v>
      </c>
      <c r="N346" s="2"/>
      <c r="O346" s="2"/>
      <c r="P346" s="2"/>
      <c r="Q346" s="2"/>
      <c r="R346" s="75"/>
      <c r="S346" s="76"/>
      <c r="T346" s="75"/>
      <c r="U346" s="76"/>
      <c r="V346" s="76"/>
      <c r="W346" s="76"/>
      <c r="X346" s="76"/>
      <c r="Y346" s="76"/>
      <c r="Z346" s="76"/>
      <c r="AA346" s="74"/>
      <c r="AB346" s="74"/>
      <c r="AC346" s="74"/>
      <c r="AD346" s="74"/>
    </row>
    <row r="347" spans="1:30" ht="60.75" customHeight="1">
      <c r="A347" s="78"/>
      <c r="B347" s="74"/>
      <c r="C347" s="74"/>
      <c r="D347" s="74"/>
      <c r="E347" s="76"/>
      <c r="F347" s="28" t="s">
        <v>23</v>
      </c>
      <c r="G347" s="2">
        <f t="shared" si="172"/>
        <v>1783029.6</v>
      </c>
      <c r="H347" s="1">
        <v>1783029.6</v>
      </c>
      <c r="I347" s="1">
        <v>0</v>
      </c>
      <c r="J347" s="1">
        <v>0</v>
      </c>
      <c r="K347" s="1">
        <v>0</v>
      </c>
      <c r="L347" s="1">
        <v>0</v>
      </c>
      <c r="M347" s="1">
        <v>0</v>
      </c>
      <c r="N347" s="1"/>
      <c r="O347" s="1"/>
      <c r="P347" s="1"/>
      <c r="Q347" s="1"/>
      <c r="R347" s="76" t="s">
        <v>190</v>
      </c>
      <c r="S347" s="76" t="s">
        <v>156</v>
      </c>
      <c r="T347" s="76">
        <v>100</v>
      </c>
      <c r="U347" s="76">
        <v>100</v>
      </c>
      <c r="V347" s="76"/>
      <c r="W347" s="76">
        <v>100</v>
      </c>
      <c r="X347" s="76">
        <v>100</v>
      </c>
      <c r="Y347" s="76">
        <v>100</v>
      </c>
      <c r="Z347" s="76">
        <v>100</v>
      </c>
      <c r="AA347" s="74"/>
      <c r="AB347" s="74"/>
      <c r="AC347" s="74"/>
      <c r="AD347" s="74"/>
    </row>
    <row r="348" spans="1:30" ht="92.25" customHeight="1">
      <c r="A348" s="79"/>
      <c r="B348" s="75"/>
      <c r="C348" s="75"/>
      <c r="D348" s="75"/>
      <c r="E348" s="76"/>
      <c r="F348" s="28" t="s">
        <v>31</v>
      </c>
      <c r="G348" s="2">
        <f t="shared" si="172"/>
        <v>0</v>
      </c>
      <c r="H348" s="1">
        <v>0</v>
      </c>
      <c r="I348" s="1">
        <v>0</v>
      </c>
      <c r="J348" s="1">
        <v>0</v>
      </c>
      <c r="K348" s="1">
        <v>0</v>
      </c>
      <c r="L348" s="1">
        <v>0</v>
      </c>
      <c r="M348" s="1">
        <v>0</v>
      </c>
      <c r="N348" s="1"/>
      <c r="O348" s="1"/>
      <c r="P348" s="1"/>
      <c r="Q348" s="1"/>
      <c r="R348" s="76"/>
      <c r="S348" s="76"/>
      <c r="T348" s="76"/>
      <c r="U348" s="76"/>
      <c r="V348" s="76"/>
      <c r="W348" s="76"/>
      <c r="X348" s="76"/>
      <c r="Y348" s="76"/>
      <c r="Z348" s="76"/>
      <c r="AA348" s="75"/>
      <c r="AB348" s="75"/>
      <c r="AC348" s="75"/>
      <c r="AD348" s="75"/>
    </row>
    <row r="349" spans="1:30" ht="21.75" customHeight="1">
      <c r="A349" s="77" t="s">
        <v>57</v>
      </c>
      <c r="B349" s="73" t="s">
        <v>126</v>
      </c>
      <c r="C349" s="73">
        <v>2022</v>
      </c>
      <c r="D349" s="73">
        <v>2027</v>
      </c>
      <c r="E349" s="76" t="s">
        <v>32</v>
      </c>
      <c r="F349" s="28" t="s">
        <v>6</v>
      </c>
      <c r="G349" s="2">
        <f t="shared" si="172"/>
        <v>15105029.91</v>
      </c>
      <c r="H349" s="2">
        <f>H350</f>
        <v>2263029.9500000002</v>
      </c>
      <c r="I349" s="2">
        <f t="shared" ref="I349:M349" si="180">I350</f>
        <v>2715999.96</v>
      </c>
      <c r="J349" s="2">
        <f t="shared" si="180"/>
        <v>3790000</v>
      </c>
      <c r="K349" s="2">
        <f t="shared" si="180"/>
        <v>2118000</v>
      </c>
      <c r="L349" s="2">
        <f t="shared" si="180"/>
        <v>2218000</v>
      </c>
      <c r="M349" s="2">
        <f t="shared" si="180"/>
        <v>2000000</v>
      </c>
      <c r="N349" s="2"/>
      <c r="O349" s="2"/>
      <c r="P349" s="2"/>
      <c r="Q349" s="2"/>
      <c r="R349" s="76" t="s">
        <v>191</v>
      </c>
      <c r="S349" s="77" t="s">
        <v>161</v>
      </c>
      <c r="T349" s="73">
        <v>117</v>
      </c>
      <c r="U349" s="73">
        <v>97</v>
      </c>
      <c r="V349" s="73">
        <v>117</v>
      </c>
      <c r="W349" s="73">
        <v>117</v>
      </c>
      <c r="X349" s="73">
        <v>117</v>
      </c>
      <c r="Y349" s="73">
        <v>117</v>
      </c>
      <c r="Z349" s="73">
        <v>117</v>
      </c>
      <c r="AA349" s="73"/>
      <c r="AB349" s="73"/>
      <c r="AC349" s="73"/>
      <c r="AD349" s="73"/>
    </row>
    <row r="350" spans="1:30" ht="32.25" customHeight="1">
      <c r="A350" s="78"/>
      <c r="B350" s="74"/>
      <c r="C350" s="74"/>
      <c r="D350" s="74"/>
      <c r="E350" s="76"/>
      <c r="F350" s="28" t="s">
        <v>7</v>
      </c>
      <c r="G350" s="2">
        <f t="shared" si="172"/>
        <v>15105029.91</v>
      </c>
      <c r="H350" s="1">
        <f>H351+H352</f>
        <v>2263029.9500000002</v>
      </c>
      <c r="I350" s="1">
        <f t="shared" ref="I350:M350" si="181">I351+I352</f>
        <v>2715999.96</v>
      </c>
      <c r="J350" s="1">
        <f t="shared" si="181"/>
        <v>3790000</v>
      </c>
      <c r="K350" s="1">
        <f t="shared" si="181"/>
        <v>2118000</v>
      </c>
      <c r="L350" s="1">
        <f t="shared" si="181"/>
        <v>2218000</v>
      </c>
      <c r="M350" s="1">
        <f t="shared" si="181"/>
        <v>2000000</v>
      </c>
      <c r="N350" s="1"/>
      <c r="O350" s="1"/>
      <c r="P350" s="1"/>
      <c r="Q350" s="1"/>
      <c r="R350" s="76"/>
      <c r="S350" s="78"/>
      <c r="T350" s="74"/>
      <c r="U350" s="74"/>
      <c r="V350" s="74"/>
      <c r="W350" s="74"/>
      <c r="X350" s="74"/>
      <c r="Y350" s="74"/>
      <c r="Z350" s="74"/>
      <c r="AA350" s="74"/>
      <c r="AB350" s="74"/>
      <c r="AC350" s="74"/>
      <c r="AD350" s="74"/>
    </row>
    <row r="351" spans="1:30" ht="33" customHeight="1">
      <c r="A351" s="78"/>
      <c r="B351" s="74"/>
      <c r="C351" s="74"/>
      <c r="D351" s="74"/>
      <c r="E351" s="76"/>
      <c r="F351" s="28" t="s">
        <v>8</v>
      </c>
      <c r="G351" s="2">
        <f t="shared" si="172"/>
        <v>15105029.91</v>
      </c>
      <c r="H351" s="2">
        <v>2263029.9500000002</v>
      </c>
      <c r="I351" s="2">
        <v>2715999.96</v>
      </c>
      <c r="J351" s="2">
        <v>3790000</v>
      </c>
      <c r="K351" s="25">
        <v>2118000</v>
      </c>
      <c r="L351" s="25">
        <v>2218000</v>
      </c>
      <c r="M351" s="25">
        <v>2000000</v>
      </c>
      <c r="N351" s="2"/>
      <c r="O351" s="2"/>
      <c r="P351" s="2"/>
      <c r="Q351" s="2"/>
      <c r="R351" s="76"/>
      <c r="S351" s="78"/>
      <c r="T351" s="74"/>
      <c r="U351" s="74"/>
      <c r="V351" s="74"/>
      <c r="W351" s="74"/>
      <c r="X351" s="74"/>
      <c r="Y351" s="74"/>
      <c r="Z351" s="74"/>
      <c r="AA351" s="74"/>
      <c r="AB351" s="74"/>
      <c r="AC351" s="74"/>
      <c r="AD351" s="74"/>
    </row>
    <row r="352" spans="1:30" ht="20.25" customHeight="1">
      <c r="A352" s="78"/>
      <c r="B352" s="74"/>
      <c r="C352" s="74"/>
      <c r="D352" s="74"/>
      <c r="E352" s="76"/>
      <c r="F352" s="28" t="s">
        <v>23</v>
      </c>
      <c r="G352" s="2">
        <f t="shared" si="172"/>
        <v>0</v>
      </c>
      <c r="H352" s="1">
        <v>0</v>
      </c>
      <c r="I352" s="1">
        <v>0</v>
      </c>
      <c r="J352" s="1">
        <v>0</v>
      </c>
      <c r="K352" s="1">
        <v>0</v>
      </c>
      <c r="L352" s="1">
        <v>0</v>
      </c>
      <c r="M352" s="1">
        <v>0</v>
      </c>
      <c r="N352" s="1"/>
      <c r="O352" s="1"/>
      <c r="P352" s="1"/>
      <c r="Q352" s="1"/>
      <c r="R352" s="76"/>
      <c r="S352" s="78"/>
      <c r="T352" s="74"/>
      <c r="U352" s="74"/>
      <c r="V352" s="74"/>
      <c r="W352" s="74"/>
      <c r="X352" s="74"/>
      <c r="Y352" s="74"/>
      <c r="Z352" s="74"/>
      <c r="AA352" s="74"/>
      <c r="AB352" s="74"/>
      <c r="AC352" s="74"/>
      <c r="AD352" s="74"/>
    </row>
    <row r="353" spans="1:30" ht="24.75" customHeight="1">
      <c r="A353" s="79"/>
      <c r="B353" s="75"/>
      <c r="C353" s="75"/>
      <c r="D353" s="75"/>
      <c r="E353" s="76"/>
      <c r="F353" s="28" t="s">
        <v>31</v>
      </c>
      <c r="G353" s="2">
        <f t="shared" si="172"/>
        <v>0</v>
      </c>
      <c r="H353" s="1">
        <v>0</v>
      </c>
      <c r="I353" s="1">
        <v>0</v>
      </c>
      <c r="J353" s="1">
        <v>0</v>
      </c>
      <c r="K353" s="1">
        <v>0</v>
      </c>
      <c r="L353" s="1">
        <v>0</v>
      </c>
      <c r="M353" s="1">
        <v>0</v>
      </c>
      <c r="N353" s="1"/>
      <c r="O353" s="1"/>
      <c r="P353" s="1"/>
      <c r="Q353" s="1"/>
      <c r="R353" s="76"/>
      <c r="S353" s="79"/>
      <c r="T353" s="75"/>
      <c r="U353" s="75"/>
      <c r="V353" s="75"/>
      <c r="W353" s="75"/>
      <c r="X353" s="75"/>
      <c r="Y353" s="75"/>
      <c r="Z353" s="75"/>
      <c r="AA353" s="75"/>
      <c r="AB353" s="75"/>
      <c r="AC353" s="75"/>
      <c r="AD353" s="75"/>
    </row>
    <row r="354" spans="1:30" ht="19.5" customHeight="1">
      <c r="A354" s="77" t="s">
        <v>74</v>
      </c>
      <c r="B354" s="73" t="s">
        <v>127</v>
      </c>
      <c r="C354" s="73">
        <v>2022</v>
      </c>
      <c r="D354" s="73">
        <v>2026</v>
      </c>
      <c r="E354" s="76" t="s">
        <v>32</v>
      </c>
      <c r="F354" s="28" t="s">
        <v>6</v>
      </c>
      <c r="G354" s="2">
        <f t="shared" si="172"/>
        <v>25000</v>
      </c>
      <c r="H354" s="2">
        <f>H355</f>
        <v>5000</v>
      </c>
      <c r="I354" s="2">
        <f t="shared" ref="I354:M354" si="182">I355</f>
        <v>5000</v>
      </c>
      <c r="J354" s="2">
        <f t="shared" si="182"/>
        <v>5000</v>
      </c>
      <c r="K354" s="2">
        <f t="shared" si="182"/>
        <v>5000</v>
      </c>
      <c r="L354" s="2">
        <f t="shared" si="182"/>
        <v>5000</v>
      </c>
      <c r="M354" s="2">
        <f t="shared" si="182"/>
        <v>0</v>
      </c>
      <c r="N354" s="2"/>
      <c r="O354" s="2"/>
      <c r="P354" s="2"/>
      <c r="Q354" s="2"/>
      <c r="R354" s="73" t="s">
        <v>160</v>
      </c>
      <c r="S354" s="77" t="s">
        <v>161</v>
      </c>
      <c r="T354" s="73">
        <f t="shared" ref="T354" si="183">SUM(U354:Z358)</f>
        <v>5</v>
      </c>
      <c r="U354" s="73">
        <v>1</v>
      </c>
      <c r="V354" s="73">
        <v>1</v>
      </c>
      <c r="W354" s="73">
        <v>1</v>
      </c>
      <c r="X354" s="73">
        <v>1</v>
      </c>
      <c r="Y354" s="73">
        <v>1</v>
      </c>
      <c r="Z354" s="73"/>
      <c r="AA354" s="73"/>
      <c r="AB354" s="73"/>
      <c r="AC354" s="73"/>
      <c r="AD354" s="73"/>
    </row>
    <row r="355" spans="1:30" ht="32.25" customHeight="1">
      <c r="A355" s="78"/>
      <c r="B355" s="74"/>
      <c r="C355" s="74"/>
      <c r="D355" s="74"/>
      <c r="E355" s="76"/>
      <c r="F355" s="28" t="s">
        <v>7</v>
      </c>
      <c r="G355" s="2">
        <f t="shared" si="172"/>
        <v>25000</v>
      </c>
      <c r="H355" s="1">
        <f>H356+H357</f>
        <v>5000</v>
      </c>
      <c r="I355" s="1">
        <f t="shared" ref="I355:Q355" si="184">I356+I357</f>
        <v>5000</v>
      </c>
      <c r="J355" s="1">
        <f t="shared" si="184"/>
        <v>5000</v>
      </c>
      <c r="K355" s="1">
        <f t="shared" si="184"/>
        <v>5000</v>
      </c>
      <c r="L355" s="1">
        <f t="shared" si="184"/>
        <v>5000</v>
      </c>
      <c r="M355" s="1">
        <f t="shared" si="184"/>
        <v>0</v>
      </c>
      <c r="N355" s="1">
        <f t="shared" si="184"/>
        <v>0</v>
      </c>
      <c r="O355" s="1">
        <f t="shared" si="184"/>
        <v>0</v>
      </c>
      <c r="P355" s="1">
        <f t="shared" si="184"/>
        <v>0</v>
      </c>
      <c r="Q355" s="1">
        <f t="shared" si="184"/>
        <v>0</v>
      </c>
      <c r="R355" s="74"/>
      <c r="S355" s="78"/>
      <c r="T355" s="74"/>
      <c r="U355" s="74"/>
      <c r="V355" s="74"/>
      <c r="W355" s="74"/>
      <c r="X355" s="74"/>
      <c r="Y355" s="74"/>
      <c r="Z355" s="74"/>
      <c r="AA355" s="74"/>
      <c r="AB355" s="74"/>
      <c r="AC355" s="74"/>
      <c r="AD355" s="74"/>
    </row>
    <row r="356" spans="1:30" ht="27" customHeight="1">
      <c r="A356" s="78"/>
      <c r="B356" s="74"/>
      <c r="C356" s="74"/>
      <c r="D356" s="74"/>
      <c r="E356" s="76"/>
      <c r="F356" s="28" t="s">
        <v>8</v>
      </c>
      <c r="G356" s="2">
        <f t="shared" si="172"/>
        <v>25000</v>
      </c>
      <c r="H356" s="2">
        <v>5000</v>
      </c>
      <c r="I356" s="2">
        <v>5000</v>
      </c>
      <c r="J356" s="2">
        <v>5000</v>
      </c>
      <c r="K356" s="2">
        <v>5000</v>
      </c>
      <c r="L356" s="2">
        <v>5000</v>
      </c>
      <c r="M356" s="2">
        <v>0</v>
      </c>
      <c r="N356" s="2"/>
      <c r="O356" s="2"/>
      <c r="P356" s="2"/>
      <c r="Q356" s="2"/>
      <c r="R356" s="74"/>
      <c r="S356" s="78"/>
      <c r="T356" s="74"/>
      <c r="U356" s="74"/>
      <c r="V356" s="74"/>
      <c r="W356" s="74"/>
      <c r="X356" s="74"/>
      <c r="Y356" s="74"/>
      <c r="Z356" s="74"/>
      <c r="AA356" s="74"/>
      <c r="AB356" s="74"/>
      <c r="AC356" s="74"/>
      <c r="AD356" s="74"/>
    </row>
    <row r="357" spans="1:30" ht="20.25" customHeight="1">
      <c r="A357" s="78"/>
      <c r="B357" s="74"/>
      <c r="C357" s="74"/>
      <c r="D357" s="74"/>
      <c r="E357" s="76"/>
      <c r="F357" s="28" t="s">
        <v>23</v>
      </c>
      <c r="G357" s="2">
        <f t="shared" si="172"/>
        <v>0</v>
      </c>
      <c r="H357" s="1">
        <v>0</v>
      </c>
      <c r="I357" s="1">
        <v>0</v>
      </c>
      <c r="J357" s="1">
        <v>0</v>
      </c>
      <c r="K357" s="1">
        <v>0</v>
      </c>
      <c r="L357" s="1">
        <v>0</v>
      </c>
      <c r="M357" s="1">
        <v>0</v>
      </c>
      <c r="N357" s="1"/>
      <c r="O357" s="1"/>
      <c r="P357" s="1"/>
      <c r="Q357" s="1"/>
      <c r="R357" s="74"/>
      <c r="S357" s="78"/>
      <c r="T357" s="74"/>
      <c r="U357" s="74"/>
      <c r="V357" s="74"/>
      <c r="W357" s="74"/>
      <c r="X357" s="74"/>
      <c r="Y357" s="74"/>
      <c r="Z357" s="74"/>
      <c r="AA357" s="74"/>
      <c r="AB357" s="74"/>
      <c r="AC357" s="74"/>
      <c r="AD357" s="74"/>
    </row>
    <row r="358" spans="1:30" ht="17.25" customHeight="1">
      <c r="A358" s="79"/>
      <c r="B358" s="75"/>
      <c r="C358" s="75"/>
      <c r="D358" s="75"/>
      <c r="E358" s="76"/>
      <c r="F358" s="28" t="s">
        <v>31</v>
      </c>
      <c r="G358" s="2">
        <f t="shared" si="172"/>
        <v>0</v>
      </c>
      <c r="H358" s="1">
        <v>0</v>
      </c>
      <c r="I358" s="1">
        <v>0</v>
      </c>
      <c r="J358" s="1">
        <v>0</v>
      </c>
      <c r="K358" s="1">
        <v>0</v>
      </c>
      <c r="L358" s="1">
        <v>0</v>
      </c>
      <c r="M358" s="1">
        <v>0</v>
      </c>
      <c r="N358" s="1"/>
      <c r="O358" s="1"/>
      <c r="P358" s="1"/>
      <c r="Q358" s="1"/>
      <c r="R358" s="75"/>
      <c r="S358" s="79"/>
      <c r="T358" s="75"/>
      <c r="U358" s="75"/>
      <c r="V358" s="75"/>
      <c r="W358" s="75"/>
      <c r="X358" s="75"/>
      <c r="Y358" s="75"/>
      <c r="Z358" s="75"/>
      <c r="AA358" s="75"/>
      <c r="AB358" s="75"/>
      <c r="AC358" s="75"/>
      <c r="AD358" s="75"/>
    </row>
    <row r="359" spans="1:30" ht="21" customHeight="1">
      <c r="A359" s="77" t="s">
        <v>81</v>
      </c>
      <c r="B359" s="73" t="s">
        <v>128</v>
      </c>
      <c r="C359" s="73">
        <v>2024</v>
      </c>
      <c r="D359" s="73">
        <v>2026</v>
      </c>
      <c r="E359" s="76" t="s">
        <v>32</v>
      </c>
      <c r="F359" s="28" t="s">
        <v>6</v>
      </c>
      <c r="G359" s="2">
        <f t="shared" si="172"/>
        <v>15000</v>
      </c>
      <c r="H359" s="2">
        <f>H360</f>
        <v>0</v>
      </c>
      <c r="I359" s="2">
        <f t="shared" ref="I359:M359" si="185">I360</f>
        <v>0</v>
      </c>
      <c r="J359" s="2">
        <f t="shared" si="185"/>
        <v>5000</v>
      </c>
      <c r="K359" s="2">
        <f t="shared" si="185"/>
        <v>5000</v>
      </c>
      <c r="L359" s="2">
        <f t="shared" si="185"/>
        <v>5000</v>
      </c>
      <c r="M359" s="2">
        <f t="shared" si="185"/>
        <v>0</v>
      </c>
      <c r="N359" s="2"/>
      <c r="O359" s="2"/>
      <c r="P359" s="2"/>
      <c r="Q359" s="2"/>
      <c r="R359" s="73" t="s">
        <v>160</v>
      </c>
      <c r="S359" s="77" t="s">
        <v>161</v>
      </c>
      <c r="T359" s="73">
        <f t="shared" ref="T359" si="186">SUM(U359:Z363)</f>
        <v>3</v>
      </c>
      <c r="U359" s="73"/>
      <c r="V359" s="73"/>
      <c r="W359" s="73">
        <v>1</v>
      </c>
      <c r="X359" s="73">
        <v>1</v>
      </c>
      <c r="Y359" s="73">
        <v>1</v>
      </c>
      <c r="Z359" s="73"/>
      <c r="AA359" s="73"/>
      <c r="AB359" s="73"/>
      <c r="AC359" s="73"/>
      <c r="AD359" s="73"/>
    </row>
    <row r="360" spans="1:30" ht="32.25" customHeight="1">
      <c r="A360" s="78"/>
      <c r="B360" s="74"/>
      <c r="C360" s="74"/>
      <c r="D360" s="74"/>
      <c r="E360" s="76"/>
      <c r="F360" s="28" t="s">
        <v>7</v>
      </c>
      <c r="G360" s="2">
        <f t="shared" si="172"/>
        <v>15000</v>
      </c>
      <c r="H360" s="1">
        <f>H361+H362</f>
        <v>0</v>
      </c>
      <c r="I360" s="1">
        <f t="shared" ref="I360:M360" si="187">I361+I362</f>
        <v>0</v>
      </c>
      <c r="J360" s="1">
        <f t="shared" si="187"/>
        <v>5000</v>
      </c>
      <c r="K360" s="1">
        <f t="shared" si="187"/>
        <v>5000</v>
      </c>
      <c r="L360" s="1">
        <f t="shared" si="187"/>
        <v>5000</v>
      </c>
      <c r="M360" s="1">
        <f t="shared" si="187"/>
        <v>0</v>
      </c>
      <c r="N360" s="1"/>
      <c r="O360" s="1"/>
      <c r="P360" s="1"/>
      <c r="Q360" s="1"/>
      <c r="R360" s="74"/>
      <c r="S360" s="78"/>
      <c r="T360" s="74"/>
      <c r="U360" s="74"/>
      <c r="V360" s="74"/>
      <c r="W360" s="74"/>
      <c r="X360" s="74"/>
      <c r="Y360" s="74"/>
      <c r="Z360" s="74"/>
      <c r="AA360" s="74"/>
      <c r="AB360" s="74"/>
      <c r="AC360" s="74"/>
      <c r="AD360" s="74"/>
    </row>
    <row r="361" spans="1:30" ht="33" customHeight="1">
      <c r="A361" s="78"/>
      <c r="B361" s="74"/>
      <c r="C361" s="74"/>
      <c r="D361" s="74"/>
      <c r="E361" s="76"/>
      <c r="F361" s="28" t="s">
        <v>8</v>
      </c>
      <c r="G361" s="2">
        <f t="shared" si="172"/>
        <v>15000</v>
      </c>
      <c r="H361" s="2">
        <v>0</v>
      </c>
      <c r="I361" s="2">
        <v>0</v>
      </c>
      <c r="J361" s="2">
        <v>5000</v>
      </c>
      <c r="K361" s="2">
        <v>5000</v>
      </c>
      <c r="L361" s="2">
        <v>5000</v>
      </c>
      <c r="M361" s="2">
        <v>0</v>
      </c>
      <c r="N361" s="2"/>
      <c r="O361" s="2"/>
      <c r="P361" s="2"/>
      <c r="Q361" s="2"/>
      <c r="R361" s="74"/>
      <c r="S361" s="78"/>
      <c r="T361" s="74"/>
      <c r="U361" s="74"/>
      <c r="V361" s="74"/>
      <c r="W361" s="74"/>
      <c r="X361" s="74"/>
      <c r="Y361" s="74"/>
      <c r="Z361" s="74"/>
      <c r="AA361" s="74"/>
      <c r="AB361" s="74"/>
      <c r="AC361" s="74"/>
      <c r="AD361" s="74"/>
    </row>
    <row r="362" spans="1:30" ht="20.25" customHeight="1">
      <c r="A362" s="78"/>
      <c r="B362" s="74"/>
      <c r="C362" s="74"/>
      <c r="D362" s="74"/>
      <c r="E362" s="76"/>
      <c r="F362" s="28" t="s">
        <v>23</v>
      </c>
      <c r="G362" s="2">
        <f t="shared" si="172"/>
        <v>0</v>
      </c>
      <c r="H362" s="1">
        <v>0</v>
      </c>
      <c r="I362" s="1">
        <v>0</v>
      </c>
      <c r="J362" s="1">
        <v>0</v>
      </c>
      <c r="K362" s="1">
        <v>0</v>
      </c>
      <c r="L362" s="1">
        <v>0</v>
      </c>
      <c r="M362" s="1">
        <v>0</v>
      </c>
      <c r="N362" s="1"/>
      <c r="O362" s="1"/>
      <c r="P362" s="1"/>
      <c r="Q362" s="1"/>
      <c r="R362" s="74"/>
      <c r="S362" s="78"/>
      <c r="T362" s="74"/>
      <c r="U362" s="74"/>
      <c r="V362" s="74"/>
      <c r="W362" s="74"/>
      <c r="X362" s="74"/>
      <c r="Y362" s="74"/>
      <c r="Z362" s="74"/>
      <c r="AA362" s="74"/>
      <c r="AB362" s="74"/>
      <c r="AC362" s="74"/>
      <c r="AD362" s="74"/>
    </row>
    <row r="363" spans="1:30" ht="28.5" customHeight="1">
      <c r="A363" s="79"/>
      <c r="B363" s="75"/>
      <c r="C363" s="75"/>
      <c r="D363" s="75"/>
      <c r="E363" s="76"/>
      <c r="F363" s="28" t="s">
        <v>31</v>
      </c>
      <c r="G363" s="2">
        <f t="shared" si="172"/>
        <v>0</v>
      </c>
      <c r="H363" s="1">
        <v>0</v>
      </c>
      <c r="I363" s="1">
        <v>0</v>
      </c>
      <c r="J363" s="1">
        <v>0</v>
      </c>
      <c r="K363" s="1">
        <v>0</v>
      </c>
      <c r="L363" s="1">
        <v>0</v>
      </c>
      <c r="M363" s="1">
        <v>0</v>
      </c>
      <c r="N363" s="1"/>
      <c r="O363" s="1"/>
      <c r="P363" s="1"/>
      <c r="Q363" s="1"/>
      <c r="R363" s="75"/>
      <c r="S363" s="79"/>
      <c r="T363" s="75"/>
      <c r="U363" s="75"/>
      <c r="V363" s="75"/>
      <c r="W363" s="75"/>
      <c r="X363" s="75"/>
      <c r="Y363" s="75"/>
      <c r="Z363" s="75"/>
      <c r="AA363" s="75"/>
      <c r="AB363" s="75"/>
      <c r="AC363" s="75"/>
      <c r="AD363" s="75"/>
    </row>
    <row r="364" spans="1:30" ht="22.5" customHeight="1">
      <c r="A364" s="73" t="s">
        <v>89</v>
      </c>
      <c r="B364" s="73" t="s">
        <v>129</v>
      </c>
      <c r="C364" s="73">
        <v>2023</v>
      </c>
      <c r="D364" s="73">
        <v>2024</v>
      </c>
      <c r="E364" s="76" t="s">
        <v>32</v>
      </c>
      <c r="F364" s="28" t="s">
        <v>6</v>
      </c>
      <c r="G364" s="2">
        <f t="shared" si="172"/>
        <v>3546689.63</v>
      </c>
      <c r="H364" s="1">
        <f>H365</f>
        <v>0</v>
      </c>
      <c r="I364" s="1">
        <f t="shared" ref="I364:M364" si="188">I365</f>
        <v>3097034.83</v>
      </c>
      <c r="J364" s="1">
        <f t="shared" si="188"/>
        <v>449654.8</v>
      </c>
      <c r="K364" s="1">
        <f t="shared" si="188"/>
        <v>0</v>
      </c>
      <c r="L364" s="1">
        <f t="shared" si="188"/>
        <v>0</v>
      </c>
      <c r="M364" s="1">
        <f t="shared" si="188"/>
        <v>0</v>
      </c>
      <c r="N364" s="1"/>
      <c r="O364" s="1"/>
      <c r="P364" s="1"/>
      <c r="Q364" s="1"/>
      <c r="R364" s="73" t="s">
        <v>198</v>
      </c>
      <c r="S364" s="73" t="s">
        <v>156</v>
      </c>
      <c r="T364" s="73">
        <v>100</v>
      </c>
      <c r="U364" s="73"/>
      <c r="V364" s="73">
        <v>100</v>
      </c>
      <c r="W364" s="73">
        <v>100</v>
      </c>
      <c r="X364" s="73"/>
      <c r="Y364" s="73"/>
      <c r="Z364" s="73"/>
      <c r="AA364" s="73"/>
      <c r="AB364" s="73"/>
      <c r="AC364" s="73"/>
      <c r="AD364" s="73"/>
    </row>
    <row r="365" spans="1:30" ht="32.25" customHeight="1">
      <c r="A365" s="74"/>
      <c r="B365" s="74"/>
      <c r="C365" s="74"/>
      <c r="D365" s="74"/>
      <c r="E365" s="76"/>
      <c r="F365" s="28" t="s">
        <v>7</v>
      </c>
      <c r="G365" s="2">
        <f t="shared" si="172"/>
        <v>3546689.63</v>
      </c>
      <c r="H365" s="1">
        <f>H366+H367</f>
        <v>0</v>
      </c>
      <c r="I365" s="1">
        <f t="shared" ref="I365:M365" si="189">I366+I367</f>
        <v>3097034.83</v>
      </c>
      <c r="J365" s="1">
        <f t="shared" si="189"/>
        <v>449654.8</v>
      </c>
      <c r="K365" s="1">
        <f t="shared" si="189"/>
        <v>0</v>
      </c>
      <c r="L365" s="1">
        <f t="shared" si="189"/>
        <v>0</v>
      </c>
      <c r="M365" s="1">
        <f t="shared" si="189"/>
        <v>0</v>
      </c>
      <c r="N365" s="1"/>
      <c r="O365" s="1"/>
      <c r="P365" s="1"/>
      <c r="Q365" s="1"/>
      <c r="R365" s="74"/>
      <c r="S365" s="74"/>
      <c r="T365" s="74"/>
      <c r="U365" s="74"/>
      <c r="V365" s="74"/>
      <c r="W365" s="74"/>
      <c r="X365" s="74"/>
      <c r="Y365" s="74"/>
      <c r="Z365" s="74"/>
      <c r="AA365" s="74"/>
      <c r="AB365" s="74"/>
      <c r="AC365" s="74"/>
      <c r="AD365" s="74"/>
    </row>
    <row r="366" spans="1:30" ht="33" customHeight="1">
      <c r="A366" s="74"/>
      <c r="B366" s="74"/>
      <c r="C366" s="74"/>
      <c r="D366" s="74"/>
      <c r="E366" s="76"/>
      <c r="F366" s="28" t="s">
        <v>8</v>
      </c>
      <c r="G366" s="2">
        <f t="shared" si="172"/>
        <v>3546689.63</v>
      </c>
      <c r="H366" s="1">
        <v>0</v>
      </c>
      <c r="I366" s="1">
        <v>3097034.83</v>
      </c>
      <c r="J366" s="1">
        <v>449654.8</v>
      </c>
      <c r="K366" s="1">
        <v>0</v>
      </c>
      <c r="L366" s="1">
        <v>0</v>
      </c>
      <c r="M366" s="1">
        <v>0</v>
      </c>
      <c r="N366" s="1"/>
      <c r="O366" s="1"/>
      <c r="P366" s="1"/>
      <c r="Q366" s="1"/>
      <c r="R366" s="74"/>
      <c r="S366" s="74"/>
      <c r="T366" s="74"/>
      <c r="U366" s="74"/>
      <c r="V366" s="74"/>
      <c r="W366" s="74"/>
      <c r="X366" s="74"/>
      <c r="Y366" s="74"/>
      <c r="Z366" s="74"/>
      <c r="AA366" s="74"/>
      <c r="AB366" s="74"/>
      <c r="AC366" s="74"/>
      <c r="AD366" s="74"/>
    </row>
    <row r="367" spans="1:30" ht="20.25" customHeight="1">
      <c r="A367" s="74"/>
      <c r="B367" s="74"/>
      <c r="C367" s="74"/>
      <c r="D367" s="74"/>
      <c r="E367" s="76"/>
      <c r="F367" s="28" t="s">
        <v>23</v>
      </c>
      <c r="G367" s="2">
        <f t="shared" si="172"/>
        <v>0</v>
      </c>
      <c r="H367" s="1">
        <v>0</v>
      </c>
      <c r="I367" s="1">
        <v>0</v>
      </c>
      <c r="J367" s="1">
        <v>0</v>
      </c>
      <c r="K367" s="1">
        <v>0</v>
      </c>
      <c r="L367" s="1">
        <v>0</v>
      </c>
      <c r="M367" s="1">
        <v>0</v>
      </c>
      <c r="N367" s="1"/>
      <c r="O367" s="1"/>
      <c r="P367" s="1"/>
      <c r="Q367" s="1"/>
      <c r="R367" s="74"/>
      <c r="S367" s="74"/>
      <c r="T367" s="74"/>
      <c r="U367" s="74"/>
      <c r="V367" s="74"/>
      <c r="W367" s="74"/>
      <c r="X367" s="74"/>
      <c r="Y367" s="74"/>
      <c r="Z367" s="74"/>
      <c r="AA367" s="74"/>
      <c r="AB367" s="74"/>
      <c r="AC367" s="74"/>
      <c r="AD367" s="74"/>
    </row>
    <row r="368" spans="1:30" ht="20.25" customHeight="1">
      <c r="A368" s="75"/>
      <c r="B368" s="75"/>
      <c r="C368" s="75"/>
      <c r="D368" s="75"/>
      <c r="E368" s="76"/>
      <c r="F368" s="28" t="s">
        <v>31</v>
      </c>
      <c r="G368" s="2">
        <f t="shared" si="172"/>
        <v>0</v>
      </c>
      <c r="H368" s="1">
        <v>0</v>
      </c>
      <c r="I368" s="1">
        <v>0</v>
      </c>
      <c r="J368" s="1">
        <v>0</v>
      </c>
      <c r="K368" s="1">
        <v>0</v>
      </c>
      <c r="L368" s="1">
        <v>0</v>
      </c>
      <c r="M368" s="1">
        <v>0</v>
      </c>
      <c r="N368" s="1"/>
      <c r="O368" s="1"/>
      <c r="P368" s="1"/>
      <c r="Q368" s="1"/>
      <c r="R368" s="75"/>
      <c r="S368" s="75"/>
      <c r="T368" s="75"/>
      <c r="U368" s="75"/>
      <c r="V368" s="75"/>
      <c r="W368" s="75"/>
      <c r="X368" s="75"/>
      <c r="Y368" s="75"/>
      <c r="Z368" s="75"/>
      <c r="AA368" s="75"/>
      <c r="AB368" s="75"/>
      <c r="AC368" s="75"/>
      <c r="AD368" s="75"/>
    </row>
    <row r="369" spans="1:30" ht="21" customHeight="1">
      <c r="A369" s="77" t="s">
        <v>130</v>
      </c>
      <c r="B369" s="73" t="s">
        <v>91</v>
      </c>
      <c r="C369" s="77">
        <v>2022</v>
      </c>
      <c r="D369" s="77">
        <v>2027</v>
      </c>
      <c r="E369" s="76" t="s">
        <v>32</v>
      </c>
      <c r="F369" s="28" t="s">
        <v>6</v>
      </c>
      <c r="G369" s="2">
        <f t="shared" si="172"/>
        <v>951401.91999999993</v>
      </c>
      <c r="H369" s="1">
        <f>H370</f>
        <v>206345.96</v>
      </c>
      <c r="I369" s="1">
        <f t="shared" ref="I369:L369" si="190">I370</f>
        <v>130604</v>
      </c>
      <c r="J369" s="1">
        <f t="shared" si="190"/>
        <v>104451.96</v>
      </c>
      <c r="K369" s="1">
        <f t="shared" si="190"/>
        <v>155000</v>
      </c>
      <c r="L369" s="1">
        <f t="shared" si="190"/>
        <v>155000</v>
      </c>
      <c r="M369" s="1">
        <f>M370</f>
        <v>200000</v>
      </c>
      <c r="N369" s="1"/>
      <c r="O369" s="1"/>
      <c r="P369" s="1"/>
      <c r="Q369" s="1"/>
      <c r="R369" s="73" t="s">
        <v>192</v>
      </c>
      <c r="S369" s="80" t="s">
        <v>193</v>
      </c>
      <c r="T369" s="80">
        <f>SUM(U369:Z373)</f>
        <v>1770</v>
      </c>
      <c r="U369" s="80">
        <v>620</v>
      </c>
      <c r="V369" s="80">
        <v>350</v>
      </c>
      <c r="W369" s="80">
        <v>200</v>
      </c>
      <c r="X369" s="80">
        <v>200</v>
      </c>
      <c r="Y369" s="80">
        <v>200</v>
      </c>
      <c r="Z369" s="80">
        <v>200</v>
      </c>
      <c r="AA369" s="77"/>
      <c r="AB369" s="73"/>
      <c r="AC369" s="73"/>
      <c r="AD369" s="73"/>
    </row>
    <row r="370" spans="1:30" ht="32.25" customHeight="1">
      <c r="A370" s="78"/>
      <c r="B370" s="74"/>
      <c r="C370" s="78"/>
      <c r="D370" s="78"/>
      <c r="E370" s="76"/>
      <c r="F370" s="28" t="s">
        <v>7</v>
      </c>
      <c r="G370" s="2">
        <f t="shared" si="172"/>
        <v>951401.91999999993</v>
      </c>
      <c r="H370" s="1">
        <f>H371</f>
        <v>206345.96</v>
      </c>
      <c r="I370" s="1">
        <f t="shared" ref="I370:L370" si="191">I371</f>
        <v>130604</v>
      </c>
      <c r="J370" s="1">
        <f t="shared" si="191"/>
        <v>104451.96</v>
      </c>
      <c r="K370" s="1">
        <f t="shared" si="191"/>
        <v>155000</v>
      </c>
      <c r="L370" s="1">
        <f t="shared" si="191"/>
        <v>155000</v>
      </c>
      <c r="M370" s="1">
        <f>M371</f>
        <v>200000</v>
      </c>
      <c r="N370" s="1"/>
      <c r="O370" s="1"/>
      <c r="P370" s="1"/>
      <c r="Q370" s="1"/>
      <c r="R370" s="74"/>
      <c r="S370" s="80"/>
      <c r="T370" s="80"/>
      <c r="U370" s="80"/>
      <c r="V370" s="80"/>
      <c r="W370" s="80"/>
      <c r="X370" s="80"/>
      <c r="Y370" s="80"/>
      <c r="Z370" s="80"/>
      <c r="AA370" s="78"/>
      <c r="AB370" s="74"/>
      <c r="AC370" s="74"/>
      <c r="AD370" s="74"/>
    </row>
    <row r="371" spans="1:30" ht="33" customHeight="1">
      <c r="A371" s="78"/>
      <c r="B371" s="74"/>
      <c r="C371" s="78"/>
      <c r="D371" s="78"/>
      <c r="E371" s="76"/>
      <c r="F371" s="28" t="s">
        <v>8</v>
      </c>
      <c r="G371" s="2">
        <f t="shared" si="172"/>
        <v>951401.91999999993</v>
      </c>
      <c r="H371" s="2">
        <v>206345.96</v>
      </c>
      <c r="I371" s="2">
        <v>130604</v>
      </c>
      <c r="J371" s="2">
        <v>104451.96</v>
      </c>
      <c r="K371" s="2">
        <v>155000</v>
      </c>
      <c r="L371" s="2">
        <v>155000</v>
      </c>
      <c r="M371" s="2">
        <v>200000</v>
      </c>
      <c r="N371" s="2"/>
      <c r="O371" s="2"/>
      <c r="P371" s="2"/>
      <c r="Q371" s="2"/>
      <c r="R371" s="74"/>
      <c r="S371" s="80"/>
      <c r="T371" s="80"/>
      <c r="U371" s="80"/>
      <c r="V371" s="80"/>
      <c r="W371" s="80"/>
      <c r="X371" s="80"/>
      <c r="Y371" s="80"/>
      <c r="Z371" s="80"/>
      <c r="AA371" s="78"/>
      <c r="AB371" s="74"/>
      <c r="AC371" s="74"/>
      <c r="AD371" s="74"/>
    </row>
    <row r="372" spans="1:30" ht="20.25" customHeight="1">
      <c r="A372" s="78"/>
      <c r="B372" s="74"/>
      <c r="C372" s="78"/>
      <c r="D372" s="78"/>
      <c r="E372" s="76"/>
      <c r="F372" s="28" t="s">
        <v>25</v>
      </c>
      <c r="G372" s="2">
        <f t="shared" si="172"/>
        <v>0</v>
      </c>
      <c r="H372" s="2">
        <v>0</v>
      </c>
      <c r="I372" s="2">
        <v>0</v>
      </c>
      <c r="J372" s="2">
        <v>0</v>
      </c>
      <c r="K372" s="2">
        <v>0</v>
      </c>
      <c r="L372" s="2">
        <v>0</v>
      </c>
      <c r="M372" s="2">
        <v>0</v>
      </c>
      <c r="N372" s="2"/>
      <c r="O372" s="2"/>
      <c r="P372" s="2"/>
      <c r="Q372" s="2"/>
      <c r="R372" s="74"/>
      <c r="S372" s="80"/>
      <c r="T372" s="80"/>
      <c r="U372" s="80"/>
      <c r="V372" s="80"/>
      <c r="W372" s="80"/>
      <c r="X372" s="80"/>
      <c r="Y372" s="80"/>
      <c r="Z372" s="80"/>
      <c r="AA372" s="78"/>
      <c r="AB372" s="74"/>
      <c r="AC372" s="74"/>
      <c r="AD372" s="74"/>
    </row>
    <row r="373" spans="1:30" ht="45" customHeight="1">
      <c r="A373" s="78"/>
      <c r="B373" s="75"/>
      <c r="C373" s="78"/>
      <c r="D373" s="78"/>
      <c r="E373" s="76"/>
      <c r="F373" s="28" t="s">
        <v>31</v>
      </c>
      <c r="G373" s="2">
        <f t="shared" si="172"/>
        <v>0</v>
      </c>
      <c r="H373" s="2">
        <v>0</v>
      </c>
      <c r="I373" s="2">
        <v>0</v>
      </c>
      <c r="J373" s="2">
        <v>0</v>
      </c>
      <c r="K373" s="2">
        <v>0</v>
      </c>
      <c r="L373" s="2">
        <v>0</v>
      </c>
      <c r="M373" s="2">
        <v>0</v>
      </c>
      <c r="N373" s="2"/>
      <c r="O373" s="2"/>
      <c r="P373" s="2"/>
      <c r="Q373" s="2"/>
      <c r="R373" s="75"/>
      <c r="S373" s="80"/>
      <c r="T373" s="80"/>
      <c r="U373" s="80"/>
      <c r="V373" s="80"/>
      <c r="W373" s="80"/>
      <c r="X373" s="80"/>
      <c r="Y373" s="80"/>
      <c r="Z373" s="80"/>
      <c r="AA373" s="79"/>
      <c r="AB373" s="75"/>
      <c r="AC373" s="75"/>
      <c r="AD373" s="75"/>
    </row>
    <row r="374" spans="1:30">
      <c r="A374" s="144" t="s">
        <v>131</v>
      </c>
      <c r="B374" s="76" t="s">
        <v>132</v>
      </c>
      <c r="C374" s="76">
        <v>2023</v>
      </c>
      <c r="D374" s="76">
        <v>2027</v>
      </c>
      <c r="E374" s="76" t="s">
        <v>32</v>
      </c>
      <c r="F374" s="28" t="s">
        <v>6</v>
      </c>
      <c r="G374" s="2">
        <f t="shared" ref="G374:G383" si="192">H374+I374+J374+K374+L374+M374</f>
        <v>100000</v>
      </c>
      <c r="H374" s="2">
        <f>H375</f>
        <v>0</v>
      </c>
      <c r="I374" s="2">
        <f t="shared" ref="I374:Q374" si="193">I375</f>
        <v>0</v>
      </c>
      <c r="J374" s="2">
        <f t="shared" si="193"/>
        <v>0</v>
      </c>
      <c r="K374" s="2">
        <f t="shared" si="193"/>
        <v>0</v>
      </c>
      <c r="L374" s="2">
        <f t="shared" si="193"/>
        <v>0</v>
      </c>
      <c r="M374" s="2">
        <f>M375</f>
        <v>100000</v>
      </c>
      <c r="N374" s="2">
        <f t="shared" si="193"/>
        <v>0</v>
      </c>
      <c r="O374" s="2">
        <f t="shared" si="193"/>
        <v>0</v>
      </c>
      <c r="P374" s="2">
        <f t="shared" si="193"/>
        <v>0</v>
      </c>
      <c r="Q374" s="2">
        <f t="shared" si="193"/>
        <v>0</v>
      </c>
      <c r="R374" s="76" t="s">
        <v>199</v>
      </c>
      <c r="S374" s="76" t="s">
        <v>156</v>
      </c>
      <c r="T374" s="76">
        <v>100</v>
      </c>
      <c r="U374" s="76"/>
      <c r="V374" s="76"/>
      <c r="W374" s="76"/>
      <c r="X374" s="76"/>
      <c r="Y374" s="76"/>
      <c r="Z374" s="76">
        <v>100</v>
      </c>
      <c r="AA374" s="73"/>
      <c r="AB374" s="73"/>
      <c r="AC374" s="73"/>
      <c r="AD374" s="73"/>
    </row>
    <row r="375" spans="1:30" ht="32.25" customHeight="1">
      <c r="A375" s="144"/>
      <c r="B375" s="76"/>
      <c r="C375" s="76"/>
      <c r="D375" s="76"/>
      <c r="E375" s="76"/>
      <c r="F375" s="28" t="s">
        <v>7</v>
      </c>
      <c r="G375" s="2">
        <f t="shared" si="192"/>
        <v>100000</v>
      </c>
      <c r="H375" s="2">
        <f>H376+H377</f>
        <v>0</v>
      </c>
      <c r="I375" s="2">
        <f t="shared" ref="I375:L375" si="194">I376+I377</f>
        <v>0</v>
      </c>
      <c r="J375" s="2">
        <f t="shared" si="194"/>
        <v>0</v>
      </c>
      <c r="K375" s="2">
        <f t="shared" si="194"/>
        <v>0</v>
      </c>
      <c r="L375" s="2">
        <f t="shared" si="194"/>
        <v>0</v>
      </c>
      <c r="M375" s="2">
        <f>M376+M377</f>
        <v>100000</v>
      </c>
      <c r="N375" s="2"/>
      <c r="O375" s="2"/>
      <c r="P375" s="2"/>
      <c r="Q375" s="2"/>
      <c r="R375" s="76"/>
      <c r="S375" s="76"/>
      <c r="T375" s="76"/>
      <c r="U375" s="76"/>
      <c r="V375" s="76"/>
      <c r="W375" s="76"/>
      <c r="X375" s="76"/>
      <c r="Y375" s="76"/>
      <c r="Z375" s="76"/>
      <c r="AA375" s="74"/>
      <c r="AB375" s="74"/>
      <c r="AC375" s="74"/>
      <c r="AD375" s="74"/>
    </row>
    <row r="376" spans="1:30" ht="33" customHeight="1">
      <c r="A376" s="144"/>
      <c r="B376" s="76"/>
      <c r="C376" s="76"/>
      <c r="D376" s="76"/>
      <c r="E376" s="76"/>
      <c r="F376" s="28" t="s">
        <v>8</v>
      </c>
      <c r="G376" s="2">
        <f t="shared" si="192"/>
        <v>100000</v>
      </c>
      <c r="H376" s="2">
        <v>0</v>
      </c>
      <c r="I376" s="2">
        <v>0</v>
      </c>
      <c r="J376" s="2">
        <v>0</v>
      </c>
      <c r="K376" s="2">
        <v>0</v>
      </c>
      <c r="L376" s="2">
        <v>0</v>
      </c>
      <c r="M376" s="2">
        <v>100000</v>
      </c>
      <c r="N376" s="2"/>
      <c r="O376" s="2"/>
      <c r="P376" s="2"/>
      <c r="Q376" s="2"/>
      <c r="R376" s="76"/>
      <c r="S376" s="76"/>
      <c r="T376" s="76"/>
      <c r="U376" s="76"/>
      <c r="V376" s="76"/>
      <c r="W376" s="76"/>
      <c r="X376" s="76"/>
      <c r="Y376" s="76"/>
      <c r="Z376" s="76"/>
      <c r="AA376" s="74"/>
      <c r="AB376" s="74"/>
      <c r="AC376" s="74"/>
      <c r="AD376" s="74"/>
    </row>
    <row r="377" spans="1:30" ht="20.25" customHeight="1">
      <c r="A377" s="144"/>
      <c r="B377" s="76"/>
      <c r="C377" s="76"/>
      <c r="D377" s="76"/>
      <c r="E377" s="76"/>
      <c r="F377" s="28" t="s">
        <v>23</v>
      </c>
      <c r="G377" s="2">
        <f t="shared" si="192"/>
        <v>0</v>
      </c>
      <c r="H377" s="2">
        <v>0</v>
      </c>
      <c r="I377" s="2">
        <v>0</v>
      </c>
      <c r="J377" s="2">
        <v>0</v>
      </c>
      <c r="K377" s="2">
        <v>0</v>
      </c>
      <c r="L377" s="2">
        <v>0</v>
      </c>
      <c r="M377" s="2">
        <v>0</v>
      </c>
      <c r="N377" s="2"/>
      <c r="O377" s="2"/>
      <c r="P377" s="2"/>
      <c r="Q377" s="2"/>
      <c r="R377" s="76"/>
      <c r="S377" s="76"/>
      <c r="T377" s="76"/>
      <c r="U377" s="76"/>
      <c r="V377" s="76"/>
      <c r="W377" s="76"/>
      <c r="X377" s="76"/>
      <c r="Y377" s="76"/>
      <c r="Z377" s="76"/>
      <c r="AA377" s="74"/>
      <c r="AB377" s="74"/>
      <c r="AC377" s="74"/>
      <c r="AD377" s="74"/>
    </row>
    <row r="378" spans="1:30" ht="20.25" customHeight="1">
      <c r="A378" s="144"/>
      <c r="B378" s="76"/>
      <c r="C378" s="76"/>
      <c r="D378" s="76"/>
      <c r="E378" s="76"/>
      <c r="F378" s="28" t="s">
        <v>31</v>
      </c>
      <c r="G378" s="2">
        <f t="shared" si="192"/>
        <v>0</v>
      </c>
      <c r="H378" s="2">
        <v>0</v>
      </c>
      <c r="I378" s="2">
        <v>0</v>
      </c>
      <c r="J378" s="2">
        <v>0</v>
      </c>
      <c r="K378" s="2">
        <v>0</v>
      </c>
      <c r="L378" s="2">
        <v>0</v>
      </c>
      <c r="M378" s="2">
        <v>0</v>
      </c>
      <c r="N378" s="2"/>
      <c r="O378" s="2"/>
      <c r="P378" s="2"/>
      <c r="Q378" s="2"/>
      <c r="R378" s="76"/>
      <c r="S378" s="76"/>
      <c r="T378" s="76"/>
      <c r="U378" s="76"/>
      <c r="V378" s="76"/>
      <c r="W378" s="76"/>
      <c r="X378" s="76"/>
      <c r="Y378" s="76"/>
      <c r="Z378" s="76"/>
      <c r="AA378" s="75"/>
      <c r="AB378" s="75"/>
      <c r="AC378" s="75"/>
      <c r="AD378" s="75"/>
    </row>
    <row r="379" spans="1:30" ht="22.5" customHeight="1">
      <c r="A379" s="73" t="s">
        <v>210</v>
      </c>
      <c r="B379" s="73" t="s">
        <v>211</v>
      </c>
      <c r="C379" s="73">
        <v>2022</v>
      </c>
      <c r="D379" s="73">
        <v>2027</v>
      </c>
      <c r="E379" s="76" t="s">
        <v>32</v>
      </c>
      <c r="F379" s="28" t="s">
        <v>6</v>
      </c>
      <c r="G379" s="2">
        <f t="shared" si="192"/>
        <v>1253418</v>
      </c>
      <c r="H379" s="1">
        <f>H380</f>
        <v>1153418</v>
      </c>
      <c r="I379" s="1">
        <f t="shared" ref="I379:M379" si="195">I380</f>
        <v>0</v>
      </c>
      <c r="J379" s="1">
        <f t="shared" si="195"/>
        <v>0</v>
      </c>
      <c r="K379" s="1">
        <f t="shared" si="195"/>
        <v>0</v>
      </c>
      <c r="L379" s="1">
        <f t="shared" si="195"/>
        <v>0</v>
      </c>
      <c r="M379" s="1">
        <f t="shared" si="195"/>
        <v>100000</v>
      </c>
      <c r="N379" s="1"/>
      <c r="O379" s="1"/>
      <c r="P379" s="1"/>
      <c r="Q379" s="1"/>
      <c r="R379" s="73" t="s">
        <v>198</v>
      </c>
      <c r="S379" s="73" t="s">
        <v>156</v>
      </c>
      <c r="T379" s="73">
        <v>100</v>
      </c>
      <c r="U379" s="73">
        <v>100</v>
      </c>
      <c r="V379" s="73"/>
      <c r="W379" s="73"/>
      <c r="X379" s="73"/>
      <c r="Y379" s="73"/>
      <c r="Z379" s="73">
        <v>100</v>
      </c>
      <c r="AA379" s="73"/>
      <c r="AB379" s="73"/>
      <c r="AC379" s="73"/>
      <c r="AD379" s="73"/>
    </row>
    <row r="380" spans="1:30" ht="32.25" customHeight="1">
      <c r="A380" s="74"/>
      <c r="B380" s="74"/>
      <c r="C380" s="74"/>
      <c r="D380" s="74"/>
      <c r="E380" s="76"/>
      <c r="F380" s="28" t="s">
        <v>7</v>
      </c>
      <c r="G380" s="2">
        <f t="shared" si="192"/>
        <v>1253418</v>
      </c>
      <c r="H380" s="1">
        <f>H381+H382</f>
        <v>1153418</v>
      </c>
      <c r="I380" s="1">
        <f t="shared" ref="I380:M380" si="196">I381+I382</f>
        <v>0</v>
      </c>
      <c r="J380" s="1">
        <f t="shared" si="196"/>
        <v>0</v>
      </c>
      <c r="K380" s="1">
        <f t="shared" si="196"/>
        <v>0</v>
      </c>
      <c r="L380" s="1">
        <f t="shared" si="196"/>
        <v>0</v>
      </c>
      <c r="M380" s="1">
        <f t="shared" si="196"/>
        <v>100000</v>
      </c>
      <c r="N380" s="1"/>
      <c r="O380" s="1"/>
      <c r="P380" s="1"/>
      <c r="Q380" s="1"/>
      <c r="R380" s="74"/>
      <c r="S380" s="74"/>
      <c r="T380" s="74"/>
      <c r="U380" s="74"/>
      <c r="V380" s="74"/>
      <c r="W380" s="74"/>
      <c r="X380" s="74"/>
      <c r="Y380" s="74"/>
      <c r="Z380" s="74"/>
      <c r="AA380" s="74"/>
      <c r="AB380" s="74"/>
      <c r="AC380" s="74"/>
      <c r="AD380" s="74"/>
    </row>
    <row r="381" spans="1:30" ht="33" customHeight="1">
      <c r="A381" s="74"/>
      <c r="B381" s="74"/>
      <c r="C381" s="74"/>
      <c r="D381" s="74"/>
      <c r="E381" s="76"/>
      <c r="F381" s="28" t="s">
        <v>8</v>
      </c>
      <c r="G381" s="2">
        <f t="shared" si="192"/>
        <v>1253418</v>
      </c>
      <c r="H381" s="1">
        <v>1153418</v>
      </c>
      <c r="I381" s="1">
        <v>0</v>
      </c>
      <c r="J381" s="1">
        <v>0</v>
      </c>
      <c r="K381" s="1">
        <v>0</v>
      </c>
      <c r="L381" s="1">
        <v>0</v>
      </c>
      <c r="M381" s="1">
        <v>100000</v>
      </c>
      <c r="N381" s="1"/>
      <c r="O381" s="1"/>
      <c r="P381" s="1"/>
      <c r="Q381" s="1"/>
      <c r="R381" s="74"/>
      <c r="S381" s="74"/>
      <c r="T381" s="74"/>
      <c r="U381" s="74"/>
      <c r="V381" s="74"/>
      <c r="W381" s="74"/>
      <c r="X381" s="74"/>
      <c r="Y381" s="74"/>
      <c r="Z381" s="74"/>
      <c r="AA381" s="74"/>
      <c r="AB381" s="74"/>
      <c r="AC381" s="74"/>
      <c r="AD381" s="74"/>
    </row>
    <row r="382" spans="1:30" ht="20.25" customHeight="1">
      <c r="A382" s="74"/>
      <c r="B382" s="74"/>
      <c r="C382" s="74"/>
      <c r="D382" s="74"/>
      <c r="E382" s="76"/>
      <c r="F382" s="28" t="s">
        <v>23</v>
      </c>
      <c r="G382" s="2">
        <f t="shared" si="192"/>
        <v>0</v>
      </c>
      <c r="H382" s="1">
        <v>0</v>
      </c>
      <c r="I382" s="1">
        <v>0</v>
      </c>
      <c r="J382" s="1">
        <v>0</v>
      </c>
      <c r="K382" s="1">
        <v>0</v>
      </c>
      <c r="L382" s="1">
        <v>0</v>
      </c>
      <c r="M382" s="1">
        <v>0</v>
      </c>
      <c r="N382" s="1"/>
      <c r="O382" s="1"/>
      <c r="P382" s="1"/>
      <c r="Q382" s="1"/>
      <c r="R382" s="74"/>
      <c r="S382" s="74"/>
      <c r="T382" s="74"/>
      <c r="U382" s="74"/>
      <c r="V382" s="74"/>
      <c r="W382" s="74"/>
      <c r="X382" s="74"/>
      <c r="Y382" s="74"/>
      <c r="Z382" s="74"/>
      <c r="AA382" s="74"/>
      <c r="AB382" s="74"/>
      <c r="AC382" s="74"/>
      <c r="AD382" s="74"/>
    </row>
    <row r="383" spans="1:30" ht="20.25" customHeight="1">
      <c r="A383" s="75"/>
      <c r="B383" s="75"/>
      <c r="C383" s="75"/>
      <c r="D383" s="75"/>
      <c r="E383" s="76"/>
      <c r="F383" s="28" t="s">
        <v>31</v>
      </c>
      <c r="G383" s="2">
        <f t="shared" si="192"/>
        <v>0</v>
      </c>
      <c r="H383" s="1">
        <v>0</v>
      </c>
      <c r="I383" s="1">
        <v>0</v>
      </c>
      <c r="J383" s="1">
        <v>0</v>
      </c>
      <c r="K383" s="1">
        <v>0</v>
      </c>
      <c r="L383" s="1">
        <v>0</v>
      </c>
      <c r="M383" s="1">
        <v>0</v>
      </c>
      <c r="N383" s="1"/>
      <c r="O383" s="1"/>
      <c r="P383" s="1"/>
      <c r="Q383" s="1"/>
      <c r="R383" s="75"/>
      <c r="S383" s="75"/>
      <c r="T383" s="75"/>
      <c r="U383" s="75"/>
      <c r="V383" s="75"/>
      <c r="W383" s="75"/>
      <c r="X383" s="75"/>
      <c r="Y383" s="75"/>
      <c r="Z383" s="75"/>
      <c r="AA383" s="75"/>
      <c r="AB383" s="75"/>
      <c r="AC383" s="75"/>
      <c r="AD383" s="75"/>
    </row>
    <row r="384" spans="1:30" ht="33" customHeight="1">
      <c r="A384" s="73" t="s">
        <v>223</v>
      </c>
      <c r="B384" s="73" t="s">
        <v>224</v>
      </c>
      <c r="C384" s="73">
        <v>2022</v>
      </c>
      <c r="D384" s="73">
        <v>2025</v>
      </c>
      <c r="E384" s="76" t="s">
        <v>32</v>
      </c>
      <c r="F384" s="28" t="s">
        <v>6</v>
      </c>
      <c r="G384" s="2">
        <f t="shared" ref="G384:G393" si="197">H384+I384+J384+K384+L384+M384</f>
        <v>4000</v>
      </c>
      <c r="H384" s="1">
        <f>H385</f>
        <v>1000</v>
      </c>
      <c r="I384" s="1">
        <f t="shared" ref="I384:M384" si="198">I385</f>
        <v>1000</v>
      </c>
      <c r="J384" s="1">
        <f t="shared" si="198"/>
        <v>1000</v>
      </c>
      <c r="K384" s="1">
        <f t="shared" si="198"/>
        <v>1000</v>
      </c>
      <c r="L384" s="1">
        <f t="shared" si="198"/>
        <v>0</v>
      </c>
      <c r="M384" s="1">
        <f t="shared" si="198"/>
        <v>0</v>
      </c>
      <c r="N384" s="1"/>
      <c r="O384" s="1"/>
      <c r="P384" s="1"/>
      <c r="Q384" s="1"/>
      <c r="R384" s="73" t="s">
        <v>160</v>
      </c>
      <c r="S384" s="77" t="s">
        <v>161</v>
      </c>
      <c r="T384" s="73">
        <f>SUM(U384:Z388)</f>
        <v>4</v>
      </c>
      <c r="U384" s="73">
        <v>1</v>
      </c>
      <c r="V384" s="73">
        <v>1</v>
      </c>
      <c r="W384" s="73">
        <v>1</v>
      </c>
      <c r="X384" s="73">
        <v>1</v>
      </c>
      <c r="Y384" s="73"/>
      <c r="Z384" s="73"/>
      <c r="AA384" s="73"/>
      <c r="AB384" s="73"/>
      <c r="AC384" s="73"/>
      <c r="AD384" s="73"/>
    </row>
    <row r="385" spans="1:30" ht="33" customHeight="1">
      <c r="A385" s="74"/>
      <c r="B385" s="74"/>
      <c r="C385" s="74"/>
      <c r="D385" s="74"/>
      <c r="E385" s="76"/>
      <c r="F385" s="28" t="s">
        <v>7</v>
      </c>
      <c r="G385" s="2">
        <f t="shared" si="197"/>
        <v>4000</v>
      </c>
      <c r="H385" s="1">
        <f>H386+H387</f>
        <v>1000</v>
      </c>
      <c r="I385" s="1">
        <f>I386+I387</f>
        <v>1000</v>
      </c>
      <c r="J385" s="1">
        <f t="shared" ref="J385:M385" si="199">J386+J387</f>
        <v>1000</v>
      </c>
      <c r="K385" s="1">
        <f t="shared" si="199"/>
        <v>1000</v>
      </c>
      <c r="L385" s="1">
        <f t="shared" si="199"/>
        <v>0</v>
      </c>
      <c r="M385" s="1">
        <f t="shared" si="199"/>
        <v>0</v>
      </c>
      <c r="N385" s="1"/>
      <c r="O385" s="1"/>
      <c r="P385" s="1"/>
      <c r="Q385" s="1"/>
      <c r="R385" s="74"/>
      <c r="S385" s="78"/>
      <c r="T385" s="74"/>
      <c r="U385" s="74"/>
      <c r="V385" s="74"/>
      <c r="W385" s="74"/>
      <c r="X385" s="74"/>
      <c r="Y385" s="74"/>
      <c r="Z385" s="74"/>
      <c r="AA385" s="74"/>
      <c r="AB385" s="74"/>
      <c r="AC385" s="74"/>
      <c r="AD385" s="74"/>
    </row>
    <row r="386" spans="1:30" ht="33" customHeight="1">
      <c r="A386" s="74"/>
      <c r="B386" s="74"/>
      <c r="C386" s="74"/>
      <c r="D386" s="74"/>
      <c r="E386" s="76"/>
      <c r="F386" s="28" t="s">
        <v>8</v>
      </c>
      <c r="G386" s="2">
        <f t="shared" si="197"/>
        <v>4000</v>
      </c>
      <c r="H386" s="1">
        <v>1000</v>
      </c>
      <c r="I386" s="1">
        <v>1000</v>
      </c>
      <c r="J386" s="1">
        <v>1000</v>
      </c>
      <c r="K386" s="1">
        <v>1000</v>
      </c>
      <c r="L386" s="1">
        <v>0</v>
      </c>
      <c r="M386" s="1">
        <v>0</v>
      </c>
      <c r="N386" s="1"/>
      <c r="O386" s="1"/>
      <c r="P386" s="1"/>
      <c r="Q386" s="1"/>
      <c r="R386" s="74"/>
      <c r="S386" s="78"/>
      <c r="T386" s="74"/>
      <c r="U386" s="74"/>
      <c r="V386" s="74"/>
      <c r="W386" s="74"/>
      <c r="X386" s="74"/>
      <c r="Y386" s="74"/>
      <c r="Z386" s="74"/>
      <c r="AA386" s="74"/>
      <c r="AB386" s="74"/>
      <c r="AC386" s="74"/>
      <c r="AD386" s="74"/>
    </row>
    <row r="387" spans="1:30" ht="33" customHeight="1">
      <c r="A387" s="74"/>
      <c r="B387" s="74"/>
      <c r="C387" s="74"/>
      <c r="D387" s="74"/>
      <c r="E387" s="76"/>
      <c r="F387" s="28" t="s">
        <v>23</v>
      </c>
      <c r="G387" s="2">
        <f t="shared" si="197"/>
        <v>0</v>
      </c>
      <c r="H387" s="1">
        <v>0</v>
      </c>
      <c r="I387" s="1">
        <v>0</v>
      </c>
      <c r="J387" s="1">
        <v>0</v>
      </c>
      <c r="K387" s="1">
        <v>0</v>
      </c>
      <c r="L387" s="1">
        <v>0</v>
      </c>
      <c r="M387" s="1">
        <v>0</v>
      </c>
      <c r="N387" s="1"/>
      <c r="O387" s="1"/>
      <c r="P387" s="1"/>
      <c r="Q387" s="1"/>
      <c r="R387" s="74"/>
      <c r="S387" s="78"/>
      <c r="T387" s="74"/>
      <c r="U387" s="74"/>
      <c r="V387" s="74"/>
      <c r="W387" s="74"/>
      <c r="X387" s="74"/>
      <c r="Y387" s="74"/>
      <c r="Z387" s="74"/>
      <c r="AA387" s="74"/>
      <c r="AB387" s="74"/>
      <c r="AC387" s="74"/>
      <c r="AD387" s="74"/>
    </row>
    <row r="388" spans="1:30" ht="81" customHeight="1">
      <c r="A388" s="75"/>
      <c r="B388" s="75"/>
      <c r="C388" s="75"/>
      <c r="D388" s="75"/>
      <c r="E388" s="76"/>
      <c r="F388" s="28" t="s">
        <v>31</v>
      </c>
      <c r="G388" s="2">
        <f t="shared" si="197"/>
        <v>0</v>
      </c>
      <c r="H388" s="1">
        <v>0</v>
      </c>
      <c r="I388" s="1">
        <v>0</v>
      </c>
      <c r="J388" s="1">
        <v>0</v>
      </c>
      <c r="K388" s="1">
        <v>0</v>
      </c>
      <c r="L388" s="1">
        <v>0</v>
      </c>
      <c r="M388" s="1">
        <v>0</v>
      </c>
      <c r="N388" s="1"/>
      <c r="O388" s="1"/>
      <c r="P388" s="1"/>
      <c r="Q388" s="1"/>
      <c r="R388" s="75"/>
      <c r="S388" s="79"/>
      <c r="T388" s="75"/>
      <c r="U388" s="75"/>
      <c r="V388" s="75"/>
      <c r="W388" s="75"/>
      <c r="X388" s="75"/>
      <c r="Y388" s="75"/>
      <c r="Z388" s="75"/>
      <c r="AA388" s="75"/>
      <c r="AB388" s="75"/>
      <c r="AC388" s="75"/>
      <c r="AD388" s="75"/>
    </row>
    <row r="389" spans="1:30" ht="29.25" customHeight="1">
      <c r="A389" s="77" t="s">
        <v>232</v>
      </c>
      <c r="B389" s="73" t="s">
        <v>245</v>
      </c>
      <c r="C389" s="77">
        <v>2023</v>
      </c>
      <c r="D389" s="77">
        <v>2023</v>
      </c>
      <c r="E389" s="76" t="s">
        <v>32</v>
      </c>
      <c r="F389" s="35" t="s">
        <v>6</v>
      </c>
      <c r="G389" s="2">
        <f t="shared" si="197"/>
        <v>2066632.0799999998</v>
      </c>
      <c r="H389" s="1">
        <f>H390</f>
        <v>0</v>
      </c>
      <c r="I389" s="1">
        <f t="shared" ref="I389:L390" si="200">I390</f>
        <v>2066632.0799999998</v>
      </c>
      <c r="J389" s="1">
        <f t="shared" si="200"/>
        <v>0</v>
      </c>
      <c r="K389" s="1">
        <f t="shared" si="200"/>
        <v>0</v>
      </c>
      <c r="L389" s="1">
        <f t="shared" si="200"/>
        <v>0</v>
      </c>
      <c r="M389" s="1">
        <f>M390</f>
        <v>0</v>
      </c>
      <c r="N389" s="1"/>
      <c r="O389" s="1"/>
      <c r="P389" s="1"/>
      <c r="Q389" s="1"/>
      <c r="R389" s="73" t="s">
        <v>234</v>
      </c>
      <c r="S389" s="80" t="s">
        <v>193</v>
      </c>
      <c r="T389" s="80">
        <f>SUM(U389:Z391)</f>
        <v>335.33</v>
      </c>
      <c r="U389" s="95"/>
      <c r="V389" s="95">
        <v>335.33</v>
      </c>
      <c r="W389" s="95"/>
      <c r="X389" s="95"/>
      <c r="Y389" s="95"/>
      <c r="Z389" s="95"/>
      <c r="AA389" s="77"/>
      <c r="AB389" s="73"/>
      <c r="AC389" s="73"/>
      <c r="AD389" s="73"/>
    </row>
    <row r="390" spans="1:30" ht="29.25" customHeight="1">
      <c r="A390" s="78"/>
      <c r="B390" s="74"/>
      <c r="C390" s="78"/>
      <c r="D390" s="78"/>
      <c r="E390" s="76"/>
      <c r="F390" s="35" t="s">
        <v>7</v>
      </c>
      <c r="G390" s="2">
        <f t="shared" si="197"/>
        <v>2066632.0799999998</v>
      </c>
      <c r="H390" s="1">
        <f>H391</f>
        <v>0</v>
      </c>
      <c r="I390" s="1">
        <f>I391+I392</f>
        <v>2066632.0799999998</v>
      </c>
      <c r="J390" s="1">
        <f t="shared" si="200"/>
        <v>0</v>
      </c>
      <c r="K390" s="1">
        <f t="shared" si="200"/>
        <v>0</v>
      </c>
      <c r="L390" s="1">
        <f t="shared" si="200"/>
        <v>0</v>
      </c>
      <c r="M390" s="1">
        <f>M391</f>
        <v>0</v>
      </c>
      <c r="N390" s="1"/>
      <c r="O390" s="1"/>
      <c r="P390" s="1"/>
      <c r="Q390" s="1"/>
      <c r="R390" s="74"/>
      <c r="S390" s="80"/>
      <c r="T390" s="80"/>
      <c r="U390" s="95"/>
      <c r="V390" s="95"/>
      <c r="W390" s="95"/>
      <c r="X390" s="95"/>
      <c r="Y390" s="95"/>
      <c r="Z390" s="95"/>
      <c r="AA390" s="78"/>
      <c r="AB390" s="74"/>
      <c r="AC390" s="74"/>
      <c r="AD390" s="74"/>
    </row>
    <row r="391" spans="1:30" ht="32.25" customHeight="1">
      <c r="A391" s="78"/>
      <c r="B391" s="74"/>
      <c r="C391" s="78"/>
      <c r="D391" s="78"/>
      <c r="E391" s="76"/>
      <c r="F391" s="35" t="s">
        <v>8</v>
      </c>
      <c r="G391" s="2">
        <f t="shared" si="197"/>
        <v>497409.41</v>
      </c>
      <c r="H391" s="2">
        <v>0</v>
      </c>
      <c r="I391" s="2">
        <v>497409.41</v>
      </c>
      <c r="J391" s="2">
        <v>0</v>
      </c>
      <c r="K391" s="2">
        <v>0</v>
      </c>
      <c r="L391" s="2">
        <v>0</v>
      </c>
      <c r="M391" s="2">
        <v>0</v>
      </c>
      <c r="N391" s="2"/>
      <c r="O391" s="2"/>
      <c r="P391" s="2"/>
      <c r="Q391" s="2"/>
      <c r="R391" s="75"/>
      <c r="S391" s="80"/>
      <c r="T391" s="80"/>
      <c r="U391" s="95"/>
      <c r="V391" s="95"/>
      <c r="W391" s="95"/>
      <c r="X391" s="95"/>
      <c r="Y391" s="95"/>
      <c r="Z391" s="95"/>
      <c r="AA391" s="78"/>
      <c r="AB391" s="74"/>
      <c r="AC391" s="74"/>
      <c r="AD391" s="74"/>
    </row>
    <row r="392" spans="1:30" ht="36.75" customHeight="1">
      <c r="A392" s="78"/>
      <c r="B392" s="74"/>
      <c r="C392" s="78"/>
      <c r="D392" s="78"/>
      <c r="E392" s="76"/>
      <c r="F392" s="35" t="s">
        <v>25</v>
      </c>
      <c r="G392" s="2">
        <f t="shared" si="197"/>
        <v>1569222.67</v>
      </c>
      <c r="H392" s="2">
        <v>0</v>
      </c>
      <c r="I392" s="2">
        <v>1569222.67</v>
      </c>
      <c r="J392" s="2">
        <v>0</v>
      </c>
      <c r="K392" s="2">
        <v>0</v>
      </c>
      <c r="L392" s="2">
        <v>0</v>
      </c>
      <c r="M392" s="2">
        <v>0</v>
      </c>
      <c r="N392" s="2"/>
      <c r="O392" s="2"/>
      <c r="P392" s="2"/>
      <c r="Q392" s="2"/>
      <c r="R392" s="73" t="s">
        <v>233</v>
      </c>
      <c r="S392" s="80" t="s">
        <v>156</v>
      </c>
      <c r="T392" s="80">
        <v>100</v>
      </c>
      <c r="U392" s="95"/>
      <c r="V392" s="95">
        <v>100</v>
      </c>
      <c r="W392" s="95"/>
      <c r="X392" s="95"/>
      <c r="Y392" s="95"/>
      <c r="Z392" s="95"/>
      <c r="AA392" s="78"/>
      <c r="AB392" s="74"/>
      <c r="AC392" s="74"/>
      <c r="AD392" s="74"/>
    </row>
    <row r="393" spans="1:30" ht="18.75" customHeight="1">
      <c r="A393" s="78"/>
      <c r="B393" s="74"/>
      <c r="C393" s="78"/>
      <c r="D393" s="78"/>
      <c r="E393" s="73"/>
      <c r="F393" s="34" t="s">
        <v>31</v>
      </c>
      <c r="G393" s="36">
        <f t="shared" si="197"/>
        <v>0</v>
      </c>
      <c r="H393" s="36">
        <v>0</v>
      </c>
      <c r="I393" s="36">
        <v>0</v>
      </c>
      <c r="J393" s="36">
        <v>0</v>
      </c>
      <c r="K393" s="36">
        <v>0</v>
      </c>
      <c r="L393" s="36">
        <v>0</v>
      </c>
      <c r="M393" s="36">
        <v>0</v>
      </c>
      <c r="N393" s="36"/>
      <c r="O393" s="36"/>
      <c r="P393" s="36"/>
      <c r="Q393" s="36"/>
      <c r="R393" s="75"/>
      <c r="S393" s="80"/>
      <c r="T393" s="80"/>
      <c r="U393" s="95"/>
      <c r="V393" s="95"/>
      <c r="W393" s="95"/>
      <c r="X393" s="95"/>
      <c r="Y393" s="95"/>
      <c r="Z393" s="95"/>
      <c r="AA393" s="79"/>
      <c r="AB393" s="75"/>
      <c r="AC393" s="75"/>
      <c r="AD393" s="75"/>
    </row>
    <row r="394" spans="1:30" s="9" customFormat="1" ht="18" customHeight="1">
      <c r="A394" s="108" t="s">
        <v>220</v>
      </c>
      <c r="B394" s="109"/>
      <c r="C394" s="109"/>
      <c r="D394" s="109"/>
      <c r="E394" s="109"/>
      <c r="F394" s="109"/>
      <c r="G394" s="109"/>
      <c r="H394" s="109"/>
      <c r="I394" s="109"/>
      <c r="J394" s="109"/>
      <c r="K394" s="109"/>
      <c r="L394" s="109"/>
      <c r="M394" s="109"/>
      <c r="N394" s="109"/>
      <c r="O394" s="109"/>
      <c r="P394" s="109"/>
      <c r="Q394" s="109"/>
      <c r="R394" s="109"/>
      <c r="S394" s="109"/>
      <c r="T394" s="109"/>
      <c r="U394" s="109"/>
      <c r="V394" s="109"/>
      <c r="W394" s="109"/>
      <c r="X394" s="109"/>
      <c r="Y394" s="109"/>
      <c r="Z394" s="109"/>
      <c r="AA394" s="109"/>
      <c r="AB394" s="109"/>
      <c r="AC394" s="109"/>
      <c r="AD394" s="110"/>
    </row>
    <row r="395" spans="1:30" s="9" customFormat="1" ht="44.25" customHeight="1">
      <c r="A395" s="95" t="s">
        <v>200</v>
      </c>
      <c r="B395" s="105" t="s">
        <v>202</v>
      </c>
      <c r="C395" s="76">
        <v>2022</v>
      </c>
      <c r="D395" s="76">
        <v>2025</v>
      </c>
      <c r="E395" s="76" t="s">
        <v>32</v>
      </c>
      <c r="F395" s="28" t="s">
        <v>6</v>
      </c>
      <c r="G395" s="2">
        <f>H395+I395+J395+K395+L395+M395</f>
        <v>152997236</v>
      </c>
      <c r="H395" s="2">
        <f>H396</f>
        <v>4879661</v>
      </c>
      <c r="I395" s="2">
        <f>I396</f>
        <v>8950000</v>
      </c>
      <c r="J395" s="2">
        <f>J396</f>
        <v>51033251.539999999</v>
      </c>
      <c r="K395" s="2">
        <f t="shared" ref="K395:M395" si="201">K396</f>
        <v>88134323.460000008</v>
      </c>
      <c r="L395" s="2">
        <f t="shared" si="201"/>
        <v>0</v>
      </c>
      <c r="M395" s="2">
        <f t="shared" si="201"/>
        <v>0</v>
      </c>
      <c r="N395" s="2"/>
      <c r="O395" s="2"/>
      <c r="P395" s="2"/>
      <c r="Q395" s="2"/>
      <c r="R395" s="76" t="s">
        <v>14</v>
      </c>
      <c r="S395" s="76" t="s">
        <v>14</v>
      </c>
      <c r="T395" s="76" t="s">
        <v>14</v>
      </c>
      <c r="U395" s="76" t="s">
        <v>14</v>
      </c>
      <c r="V395" s="76" t="s">
        <v>14</v>
      </c>
      <c r="W395" s="76" t="s">
        <v>14</v>
      </c>
      <c r="X395" s="76" t="s">
        <v>14</v>
      </c>
      <c r="Y395" s="76" t="s">
        <v>14</v>
      </c>
      <c r="Z395" s="76" t="s">
        <v>14</v>
      </c>
      <c r="AA395" s="73"/>
      <c r="AB395" s="73"/>
      <c r="AC395" s="73"/>
      <c r="AD395" s="73"/>
    </row>
    <row r="396" spans="1:30" s="9" customFormat="1" ht="44.25" customHeight="1">
      <c r="A396" s="95"/>
      <c r="B396" s="105"/>
      <c r="C396" s="76"/>
      <c r="D396" s="76"/>
      <c r="E396" s="76"/>
      <c r="F396" s="28" t="s">
        <v>7</v>
      </c>
      <c r="G396" s="2">
        <f t="shared" ref="G396:G398" si="202">H396+I396+J396+K396+L396+M396</f>
        <v>152997236</v>
      </c>
      <c r="H396" s="2">
        <f>H397+H398</f>
        <v>4879661</v>
      </c>
      <c r="I396" s="2">
        <f>I397+I398</f>
        <v>8950000</v>
      </c>
      <c r="J396" s="2">
        <f>J397+J398</f>
        <v>51033251.539999999</v>
      </c>
      <c r="K396" s="2">
        <f t="shared" ref="K396:M396" si="203">K397+K398</f>
        <v>88134323.460000008</v>
      </c>
      <c r="L396" s="2">
        <f t="shared" si="203"/>
        <v>0</v>
      </c>
      <c r="M396" s="2">
        <f t="shared" si="203"/>
        <v>0</v>
      </c>
      <c r="N396" s="2"/>
      <c r="O396" s="2"/>
      <c r="P396" s="2"/>
      <c r="Q396" s="2"/>
      <c r="R396" s="76"/>
      <c r="S396" s="76"/>
      <c r="T396" s="76"/>
      <c r="U396" s="76"/>
      <c r="V396" s="76"/>
      <c r="W396" s="76"/>
      <c r="X396" s="76"/>
      <c r="Y396" s="76"/>
      <c r="Z396" s="76"/>
      <c r="AA396" s="74"/>
      <c r="AB396" s="74"/>
      <c r="AC396" s="74"/>
      <c r="AD396" s="74"/>
    </row>
    <row r="397" spans="1:30" s="9" customFormat="1" ht="44.25" customHeight="1">
      <c r="A397" s="95"/>
      <c r="B397" s="105"/>
      <c r="C397" s="76"/>
      <c r="D397" s="76"/>
      <c r="E397" s="76"/>
      <c r="F397" s="28" t="s">
        <v>8</v>
      </c>
      <c r="G397" s="2">
        <f t="shared" si="202"/>
        <v>11792798.51</v>
      </c>
      <c r="H397" s="2">
        <f t="shared" ref="H397:K398" si="204">H402+H417</f>
        <v>1079661</v>
      </c>
      <c r="I397" s="2">
        <f t="shared" si="204"/>
        <v>447500</v>
      </c>
      <c r="J397" s="2">
        <f t="shared" si="204"/>
        <v>5288921.33</v>
      </c>
      <c r="K397" s="2">
        <f>K402+K417</f>
        <v>4976716.18</v>
      </c>
      <c r="L397" s="2">
        <f t="shared" ref="L397:M397" si="205">L417</f>
        <v>0</v>
      </c>
      <c r="M397" s="2">
        <f t="shared" si="205"/>
        <v>0</v>
      </c>
      <c r="N397" s="2"/>
      <c r="O397" s="2"/>
      <c r="P397" s="2"/>
      <c r="Q397" s="2"/>
      <c r="R397" s="76"/>
      <c r="S397" s="76"/>
      <c r="T397" s="76"/>
      <c r="U397" s="76"/>
      <c r="V397" s="76"/>
      <c r="W397" s="76"/>
      <c r="X397" s="76"/>
      <c r="Y397" s="76"/>
      <c r="Z397" s="76"/>
      <c r="AA397" s="74"/>
      <c r="AB397" s="74"/>
      <c r="AC397" s="74"/>
      <c r="AD397" s="74"/>
    </row>
    <row r="398" spans="1:30" s="9" customFormat="1" ht="44.25" customHeight="1">
      <c r="A398" s="95"/>
      <c r="B398" s="105"/>
      <c r="C398" s="76"/>
      <c r="D398" s="76"/>
      <c r="E398" s="76"/>
      <c r="F398" s="28" t="s">
        <v>23</v>
      </c>
      <c r="G398" s="2">
        <f t="shared" si="202"/>
        <v>141204437.49000001</v>
      </c>
      <c r="H398" s="2">
        <f t="shared" si="204"/>
        <v>3800000</v>
      </c>
      <c r="I398" s="2">
        <f t="shared" si="204"/>
        <v>8502500</v>
      </c>
      <c r="J398" s="2">
        <f t="shared" si="204"/>
        <v>45744330.210000001</v>
      </c>
      <c r="K398" s="2">
        <f t="shared" si="204"/>
        <v>83157607.280000001</v>
      </c>
      <c r="L398" s="2">
        <f t="shared" ref="L398:M398" si="206">L418</f>
        <v>0</v>
      </c>
      <c r="M398" s="2">
        <f t="shared" si="206"/>
        <v>0</v>
      </c>
      <c r="N398" s="2"/>
      <c r="O398" s="2"/>
      <c r="P398" s="2"/>
      <c r="Q398" s="2"/>
      <c r="R398" s="76"/>
      <c r="S398" s="76"/>
      <c r="T398" s="76"/>
      <c r="U398" s="76"/>
      <c r="V398" s="76"/>
      <c r="W398" s="76"/>
      <c r="X398" s="76"/>
      <c r="Y398" s="76"/>
      <c r="Z398" s="76"/>
      <c r="AA398" s="74"/>
      <c r="AB398" s="74"/>
      <c r="AC398" s="74"/>
      <c r="AD398" s="74"/>
    </row>
    <row r="399" spans="1:30" s="9" customFormat="1" ht="39" customHeight="1">
      <c r="A399" s="95"/>
      <c r="B399" s="105"/>
      <c r="C399" s="76"/>
      <c r="D399" s="76"/>
      <c r="E399" s="76"/>
      <c r="F399" s="28" t="s">
        <v>31</v>
      </c>
      <c r="G399" s="2">
        <f>H399+I399+J399+K399+L399+M399</f>
        <v>0</v>
      </c>
      <c r="H399" s="2">
        <f>H419</f>
        <v>0</v>
      </c>
      <c r="I399" s="2">
        <f t="shared" ref="I399:M399" si="207">I419</f>
        <v>0</v>
      </c>
      <c r="J399" s="2">
        <f t="shared" si="207"/>
        <v>0</v>
      </c>
      <c r="K399" s="2">
        <f t="shared" si="207"/>
        <v>0</v>
      </c>
      <c r="L399" s="2">
        <f t="shared" si="207"/>
        <v>0</v>
      </c>
      <c r="M399" s="2">
        <f t="shared" si="207"/>
        <v>0</v>
      </c>
      <c r="N399" s="2"/>
      <c r="O399" s="2"/>
      <c r="P399" s="2"/>
      <c r="Q399" s="2"/>
      <c r="R399" s="76"/>
      <c r="S399" s="76"/>
      <c r="T399" s="76"/>
      <c r="U399" s="76"/>
      <c r="V399" s="76"/>
      <c r="W399" s="76"/>
      <c r="X399" s="76"/>
      <c r="Y399" s="76"/>
      <c r="Z399" s="76"/>
      <c r="AA399" s="75"/>
      <c r="AB399" s="75"/>
      <c r="AC399" s="75"/>
      <c r="AD399" s="75"/>
    </row>
    <row r="400" spans="1:30" s="9" customFormat="1" ht="35.25" customHeight="1">
      <c r="A400" s="77" t="s">
        <v>201</v>
      </c>
      <c r="B400" s="73" t="s">
        <v>244</v>
      </c>
      <c r="C400" s="73">
        <v>2022</v>
      </c>
      <c r="D400" s="76">
        <v>2025</v>
      </c>
      <c r="E400" s="76" t="s">
        <v>32</v>
      </c>
      <c r="F400" s="42" t="s">
        <v>6</v>
      </c>
      <c r="G400" s="2">
        <f t="shared" ref="G400:G414" si="208">H400+I400+J400+K400+L400+M400</f>
        <v>145165911</v>
      </c>
      <c r="H400" s="1">
        <f>H401</f>
        <v>4879661</v>
      </c>
      <c r="I400" s="1">
        <f t="shared" ref="I400:Q400" si="209">I401</f>
        <v>4000000</v>
      </c>
      <c r="J400" s="1">
        <f t="shared" si="209"/>
        <v>48151926.539999999</v>
      </c>
      <c r="K400" s="1">
        <f t="shared" si="209"/>
        <v>88134323.460000008</v>
      </c>
      <c r="L400" s="1">
        <f t="shared" si="209"/>
        <v>0</v>
      </c>
      <c r="M400" s="1">
        <f>M401</f>
        <v>0</v>
      </c>
      <c r="N400" s="1">
        <f t="shared" si="209"/>
        <v>0</v>
      </c>
      <c r="O400" s="1">
        <f t="shared" si="209"/>
        <v>0</v>
      </c>
      <c r="P400" s="1">
        <f t="shared" si="209"/>
        <v>0</v>
      </c>
      <c r="Q400" s="1">
        <f t="shared" si="209"/>
        <v>0</v>
      </c>
      <c r="R400" s="73" t="s">
        <v>221</v>
      </c>
      <c r="S400" s="77" t="s">
        <v>183</v>
      </c>
      <c r="T400" s="102">
        <v>1.1399999999999999</v>
      </c>
      <c r="U400" s="102"/>
      <c r="V400" s="102"/>
      <c r="W400" s="102">
        <v>1.1399999999999999</v>
      </c>
      <c r="X400" s="102"/>
      <c r="Y400" s="102"/>
      <c r="Z400" s="81"/>
      <c r="AA400" s="81"/>
      <c r="AB400" s="73"/>
      <c r="AC400" s="73"/>
      <c r="AD400" s="73"/>
    </row>
    <row r="401" spans="1:30" s="9" customFormat="1" ht="45.75" customHeight="1">
      <c r="A401" s="78"/>
      <c r="B401" s="74"/>
      <c r="C401" s="74"/>
      <c r="D401" s="76"/>
      <c r="E401" s="76"/>
      <c r="F401" s="42" t="s">
        <v>7</v>
      </c>
      <c r="G401" s="2">
        <f t="shared" si="208"/>
        <v>145165911</v>
      </c>
      <c r="H401" s="1">
        <f>H402+H403</f>
        <v>4879661</v>
      </c>
      <c r="I401" s="1">
        <f t="shared" ref="I401:L401" si="210">I402+I403</f>
        <v>4000000</v>
      </c>
      <c r="J401" s="1">
        <f t="shared" si="210"/>
        <v>48151926.539999999</v>
      </c>
      <c r="K401" s="1">
        <f t="shared" si="210"/>
        <v>88134323.460000008</v>
      </c>
      <c r="L401" s="1">
        <f t="shared" si="210"/>
        <v>0</v>
      </c>
      <c r="M401" s="1">
        <f>M402+M403</f>
        <v>0</v>
      </c>
      <c r="N401" s="1"/>
      <c r="O401" s="1"/>
      <c r="P401" s="1"/>
      <c r="Q401" s="1"/>
      <c r="R401" s="74"/>
      <c r="S401" s="78"/>
      <c r="T401" s="103"/>
      <c r="U401" s="103"/>
      <c r="V401" s="103"/>
      <c r="W401" s="103"/>
      <c r="X401" s="103"/>
      <c r="Y401" s="103"/>
      <c r="Z401" s="82"/>
      <c r="AA401" s="82"/>
      <c r="AB401" s="74"/>
      <c r="AC401" s="74"/>
      <c r="AD401" s="74"/>
    </row>
    <row r="402" spans="1:30" s="9" customFormat="1" ht="48.75" customHeight="1">
      <c r="A402" s="78"/>
      <c r="B402" s="74"/>
      <c r="C402" s="74"/>
      <c r="D402" s="76"/>
      <c r="E402" s="76"/>
      <c r="F402" s="42" t="s">
        <v>8</v>
      </c>
      <c r="G402" s="2">
        <f t="shared" si="208"/>
        <v>8663973.5099999998</v>
      </c>
      <c r="H402" s="2">
        <v>1079661</v>
      </c>
      <c r="I402" s="2">
        <v>200000</v>
      </c>
      <c r="J402" s="2">
        <v>2407596.33</v>
      </c>
      <c r="K402" s="2">
        <v>4976716.18</v>
      </c>
      <c r="L402" s="2">
        <v>0</v>
      </c>
      <c r="M402" s="2">
        <v>0</v>
      </c>
      <c r="N402" s="2"/>
      <c r="O402" s="2"/>
      <c r="P402" s="2"/>
      <c r="Q402" s="2"/>
      <c r="R402" s="74"/>
      <c r="S402" s="78"/>
      <c r="T402" s="103"/>
      <c r="U402" s="103"/>
      <c r="V402" s="103"/>
      <c r="W402" s="103"/>
      <c r="X402" s="103"/>
      <c r="Y402" s="103"/>
      <c r="Z402" s="82"/>
      <c r="AA402" s="82"/>
      <c r="AB402" s="74"/>
      <c r="AC402" s="74"/>
      <c r="AD402" s="74"/>
    </row>
    <row r="403" spans="1:30" s="9" customFormat="1" ht="35.25" customHeight="1">
      <c r="A403" s="78"/>
      <c r="B403" s="74"/>
      <c r="C403" s="74"/>
      <c r="D403" s="76"/>
      <c r="E403" s="76"/>
      <c r="F403" s="42" t="s">
        <v>23</v>
      </c>
      <c r="G403" s="2">
        <f t="shared" si="208"/>
        <v>136501937.49000001</v>
      </c>
      <c r="H403" s="1">
        <v>3800000</v>
      </c>
      <c r="I403" s="1">
        <v>3800000</v>
      </c>
      <c r="J403" s="1">
        <v>45744330.210000001</v>
      </c>
      <c r="K403" s="1">
        <v>83157607.280000001</v>
      </c>
      <c r="L403" s="1">
        <v>0</v>
      </c>
      <c r="M403" s="1">
        <v>0</v>
      </c>
      <c r="N403" s="1"/>
      <c r="O403" s="1"/>
      <c r="P403" s="1"/>
      <c r="Q403" s="1"/>
      <c r="R403" s="74"/>
      <c r="S403" s="78"/>
      <c r="T403" s="103"/>
      <c r="U403" s="103"/>
      <c r="V403" s="103"/>
      <c r="W403" s="103"/>
      <c r="X403" s="103"/>
      <c r="Y403" s="103"/>
      <c r="Z403" s="82"/>
      <c r="AA403" s="82"/>
      <c r="AB403" s="74"/>
      <c r="AC403" s="74"/>
      <c r="AD403" s="74"/>
    </row>
    <row r="404" spans="1:30" s="9" customFormat="1" ht="35.25" customHeight="1">
      <c r="A404" s="78"/>
      <c r="B404" s="74"/>
      <c r="C404" s="74"/>
      <c r="D404" s="76"/>
      <c r="E404" s="76"/>
      <c r="F404" s="42" t="s">
        <v>31</v>
      </c>
      <c r="G404" s="2">
        <f t="shared" si="208"/>
        <v>0</v>
      </c>
      <c r="H404" s="1">
        <v>0</v>
      </c>
      <c r="I404" s="1">
        <v>0</v>
      </c>
      <c r="J404" s="1">
        <v>0</v>
      </c>
      <c r="K404" s="1">
        <v>0</v>
      </c>
      <c r="L404" s="1">
        <v>0</v>
      </c>
      <c r="M404" s="1">
        <v>0</v>
      </c>
      <c r="N404" s="1"/>
      <c r="O404" s="1"/>
      <c r="P404" s="1"/>
      <c r="Q404" s="1"/>
      <c r="R404" s="75"/>
      <c r="S404" s="79"/>
      <c r="T404" s="104"/>
      <c r="U404" s="104"/>
      <c r="V404" s="104"/>
      <c r="W404" s="104"/>
      <c r="X404" s="104"/>
      <c r="Y404" s="104"/>
      <c r="Z404" s="83"/>
      <c r="AA404" s="83"/>
      <c r="AB404" s="75"/>
      <c r="AC404" s="75"/>
      <c r="AD404" s="75"/>
    </row>
    <row r="405" spans="1:30" s="9" customFormat="1" ht="51.75" customHeight="1">
      <c r="A405" s="77" t="s">
        <v>242</v>
      </c>
      <c r="B405" s="73" t="s">
        <v>243</v>
      </c>
      <c r="C405" s="73">
        <v>2022</v>
      </c>
      <c r="D405" s="76">
        <v>2023</v>
      </c>
      <c r="E405" s="76" t="s">
        <v>32</v>
      </c>
      <c r="F405" s="46" t="s">
        <v>6</v>
      </c>
      <c r="G405" s="2">
        <f t="shared" ref="G405:G409" si="211">H405+I405+J405+K405+L405+M405</f>
        <v>8879661</v>
      </c>
      <c r="H405" s="1">
        <f>H406</f>
        <v>4879661</v>
      </c>
      <c r="I405" s="1">
        <f t="shared" ref="I405:Q405" si="212">I406</f>
        <v>4000000</v>
      </c>
      <c r="J405" s="1">
        <f t="shared" si="212"/>
        <v>0</v>
      </c>
      <c r="K405" s="1">
        <f t="shared" si="212"/>
        <v>0</v>
      </c>
      <c r="L405" s="1">
        <f t="shared" si="212"/>
        <v>0</v>
      </c>
      <c r="M405" s="1">
        <f>M406</f>
        <v>0</v>
      </c>
      <c r="N405" s="1">
        <f t="shared" si="212"/>
        <v>0</v>
      </c>
      <c r="O405" s="1">
        <f t="shared" si="212"/>
        <v>0</v>
      </c>
      <c r="P405" s="1">
        <f t="shared" si="212"/>
        <v>0</v>
      </c>
      <c r="Q405" s="1">
        <f t="shared" si="212"/>
        <v>0</v>
      </c>
      <c r="R405" s="73" t="s">
        <v>233</v>
      </c>
      <c r="S405" s="166" t="s">
        <v>156</v>
      </c>
      <c r="T405" s="169">
        <v>100</v>
      </c>
      <c r="U405" s="172">
        <v>100</v>
      </c>
      <c r="V405" s="89">
        <v>100</v>
      </c>
      <c r="W405" s="81"/>
      <c r="X405" s="102"/>
      <c r="Y405" s="81"/>
      <c r="Z405" s="81"/>
      <c r="AA405" s="81"/>
      <c r="AB405" s="73"/>
      <c r="AC405" s="73"/>
      <c r="AD405" s="73"/>
    </row>
    <row r="406" spans="1:30" s="9" customFormat="1" ht="51.75" customHeight="1">
      <c r="A406" s="78"/>
      <c r="B406" s="74"/>
      <c r="C406" s="74"/>
      <c r="D406" s="76"/>
      <c r="E406" s="76"/>
      <c r="F406" s="46" t="s">
        <v>7</v>
      </c>
      <c r="G406" s="2">
        <f t="shared" si="211"/>
        <v>8879661</v>
      </c>
      <c r="H406" s="1">
        <f>H407+H408</f>
        <v>4879661</v>
      </c>
      <c r="I406" s="1">
        <f t="shared" ref="I406:L406" si="213">I407+I408</f>
        <v>4000000</v>
      </c>
      <c r="J406" s="1">
        <f t="shared" si="213"/>
        <v>0</v>
      </c>
      <c r="K406" s="1">
        <f t="shared" si="213"/>
        <v>0</v>
      </c>
      <c r="L406" s="1">
        <f t="shared" si="213"/>
        <v>0</v>
      </c>
      <c r="M406" s="1">
        <f>M407+M408</f>
        <v>0</v>
      </c>
      <c r="N406" s="1"/>
      <c r="O406" s="1"/>
      <c r="P406" s="1"/>
      <c r="Q406" s="1"/>
      <c r="R406" s="74"/>
      <c r="S406" s="167"/>
      <c r="T406" s="170"/>
      <c r="U406" s="173"/>
      <c r="V406" s="90"/>
      <c r="W406" s="82"/>
      <c r="X406" s="103"/>
      <c r="Y406" s="82"/>
      <c r="Z406" s="82"/>
      <c r="AA406" s="82"/>
      <c r="AB406" s="74"/>
      <c r="AC406" s="74"/>
      <c r="AD406" s="74"/>
    </row>
    <row r="407" spans="1:30" s="9" customFormat="1" ht="51.75" customHeight="1">
      <c r="A407" s="78"/>
      <c r="B407" s="74"/>
      <c r="C407" s="74"/>
      <c r="D407" s="76"/>
      <c r="E407" s="76"/>
      <c r="F407" s="46" t="s">
        <v>8</v>
      </c>
      <c r="G407" s="2">
        <f t="shared" si="211"/>
        <v>1279661</v>
      </c>
      <c r="H407" s="2">
        <v>1079661</v>
      </c>
      <c r="I407" s="2">
        <v>200000</v>
      </c>
      <c r="J407" s="2">
        <v>0</v>
      </c>
      <c r="K407" s="2">
        <v>0</v>
      </c>
      <c r="L407" s="2">
        <v>0</v>
      </c>
      <c r="M407" s="2">
        <v>0</v>
      </c>
      <c r="N407" s="2"/>
      <c r="O407" s="2"/>
      <c r="P407" s="2"/>
      <c r="Q407" s="2"/>
      <c r="R407" s="74"/>
      <c r="S407" s="167"/>
      <c r="T407" s="170"/>
      <c r="U407" s="173"/>
      <c r="V407" s="90"/>
      <c r="W407" s="82"/>
      <c r="X407" s="103"/>
      <c r="Y407" s="82"/>
      <c r="Z407" s="82"/>
      <c r="AA407" s="82"/>
      <c r="AB407" s="74"/>
      <c r="AC407" s="74"/>
      <c r="AD407" s="74"/>
    </row>
    <row r="408" spans="1:30" s="9" customFormat="1" ht="51.75" customHeight="1">
      <c r="A408" s="78"/>
      <c r="B408" s="74"/>
      <c r="C408" s="74"/>
      <c r="D408" s="76"/>
      <c r="E408" s="76"/>
      <c r="F408" s="46" t="s">
        <v>23</v>
      </c>
      <c r="G408" s="2">
        <f t="shared" si="211"/>
        <v>7600000</v>
      </c>
      <c r="H408" s="1">
        <v>3800000</v>
      </c>
      <c r="I408" s="1">
        <v>3800000</v>
      </c>
      <c r="J408" s="1">
        <v>0</v>
      </c>
      <c r="K408" s="1">
        <v>0</v>
      </c>
      <c r="L408" s="1">
        <v>0</v>
      </c>
      <c r="M408" s="1">
        <v>0</v>
      </c>
      <c r="N408" s="1"/>
      <c r="O408" s="1"/>
      <c r="P408" s="1"/>
      <c r="Q408" s="1"/>
      <c r="R408" s="74"/>
      <c r="S408" s="167"/>
      <c r="T408" s="170"/>
      <c r="U408" s="173"/>
      <c r="V408" s="90"/>
      <c r="W408" s="82"/>
      <c r="X408" s="103"/>
      <c r="Y408" s="82"/>
      <c r="Z408" s="82"/>
      <c r="AA408" s="82"/>
      <c r="AB408" s="74"/>
      <c r="AC408" s="74"/>
      <c r="AD408" s="74"/>
    </row>
    <row r="409" spans="1:30" s="9" customFormat="1" ht="39" customHeight="1">
      <c r="A409" s="78"/>
      <c r="B409" s="74"/>
      <c r="C409" s="74"/>
      <c r="D409" s="76"/>
      <c r="E409" s="76"/>
      <c r="F409" s="46" t="s">
        <v>31</v>
      </c>
      <c r="G409" s="2">
        <f t="shared" si="211"/>
        <v>0</v>
      </c>
      <c r="H409" s="1">
        <v>0</v>
      </c>
      <c r="I409" s="1">
        <v>0</v>
      </c>
      <c r="J409" s="1">
        <v>0</v>
      </c>
      <c r="K409" s="1">
        <v>0</v>
      </c>
      <c r="L409" s="1">
        <v>0</v>
      </c>
      <c r="M409" s="1">
        <v>0</v>
      </c>
      <c r="N409" s="1"/>
      <c r="O409" s="1"/>
      <c r="P409" s="1"/>
      <c r="Q409" s="1"/>
      <c r="R409" s="75"/>
      <c r="S409" s="168"/>
      <c r="T409" s="171"/>
      <c r="U409" s="174"/>
      <c r="V409" s="91"/>
      <c r="W409" s="83"/>
      <c r="X409" s="104"/>
      <c r="Y409" s="83"/>
      <c r="Z409" s="83"/>
      <c r="AA409" s="83"/>
      <c r="AB409" s="75"/>
      <c r="AC409" s="75"/>
      <c r="AD409" s="75"/>
    </row>
    <row r="410" spans="1:30" s="9" customFormat="1" ht="51.75" customHeight="1">
      <c r="A410" s="77" t="s">
        <v>238</v>
      </c>
      <c r="B410" s="73" t="s">
        <v>246</v>
      </c>
      <c r="C410" s="73">
        <v>2023</v>
      </c>
      <c r="D410" s="76">
        <v>2024</v>
      </c>
      <c r="E410" s="76" t="s">
        <v>32</v>
      </c>
      <c r="F410" s="46" t="s">
        <v>6</v>
      </c>
      <c r="G410" s="2">
        <f t="shared" si="208"/>
        <v>7831325</v>
      </c>
      <c r="H410" s="1">
        <f>H411</f>
        <v>0</v>
      </c>
      <c r="I410" s="1">
        <f t="shared" ref="I410:Q410" si="214">I411</f>
        <v>4950000</v>
      </c>
      <c r="J410" s="1">
        <f t="shared" si="214"/>
        <v>2881325</v>
      </c>
      <c r="K410" s="1">
        <f t="shared" si="214"/>
        <v>0</v>
      </c>
      <c r="L410" s="1">
        <f t="shared" si="214"/>
        <v>0</v>
      </c>
      <c r="M410" s="1">
        <f>M411</f>
        <v>0</v>
      </c>
      <c r="N410" s="1">
        <f t="shared" si="214"/>
        <v>0</v>
      </c>
      <c r="O410" s="1">
        <f t="shared" si="214"/>
        <v>0</v>
      </c>
      <c r="P410" s="1">
        <f t="shared" si="214"/>
        <v>0</v>
      </c>
      <c r="Q410" s="1">
        <f t="shared" si="214"/>
        <v>0</v>
      </c>
      <c r="R410" s="73" t="s">
        <v>249</v>
      </c>
      <c r="S410" s="77" t="s">
        <v>183</v>
      </c>
      <c r="T410" s="146">
        <v>1.9</v>
      </c>
      <c r="U410" s="146"/>
      <c r="V410" s="146"/>
      <c r="W410" s="146"/>
      <c r="X410" s="146">
        <v>1.9</v>
      </c>
      <c r="Y410" s="146"/>
      <c r="Z410" s="146"/>
      <c r="AA410" s="81"/>
      <c r="AB410" s="73"/>
      <c r="AC410" s="73"/>
      <c r="AD410" s="73"/>
    </row>
    <row r="411" spans="1:30" s="9" customFormat="1" ht="51.75" customHeight="1">
      <c r="A411" s="78"/>
      <c r="B411" s="74"/>
      <c r="C411" s="74"/>
      <c r="D411" s="76"/>
      <c r="E411" s="76"/>
      <c r="F411" s="46" t="s">
        <v>7</v>
      </c>
      <c r="G411" s="2">
        <f t="shared" si="208"/>
        <v>7831325</v>
      </c>
      <c r="H411" s="1">
        <f>H412+H413</f>
        <v>0</v>
      </c>
      <c r="I411" s="1">
        <f t="shared" ref="I411:L411" si="215">I412+I413</f>
        <v>4950000</v>
      </c>
      <c r="J411" s="1">
        <f t="shared" si="215"/>
        <v>2881325</v>
      </c>
      <c r="K411" s="1">
        <f t="shared" si="215"/>
        <v>0</v>
      </c>
      <c r="L411" s="1">
        <f t="shared" si="215"/>
        <v>0</v>
      </c>
      <c r="M411" s="1">
        <f>M412+M413</f>
        <v>0</v>
      </c>
      <c r="N411" s="1"/>
      <c r="O411" s="1"/>
      <c r="P411" s="1"/>
      <c r="Q411" s="1"/>
      <c r="R411" s="74"/>
      <c r="S411" s="78"/>
      <c r="T411" s="147"/>
      <c r="U411" s="147"/>
      <c r="V411" s="147"/>
      <c r="W411" s="147"/>
      <c r="X411" s="147"/>
      <c r="Y411" s="147"/>
      <c r="Z411" s="147"/>
      <c r="AA411" s="82"/>
      <c r="AB411" s="74"/>
      <c r="AC411" s="74"/>
      <c r="AD411" s="74"/>
    </row>
    <row r="412" spans="1:30" s="9" customFormat="1" ht="51.75" customHeight="1">
      <c r="A412" s="78"/>
      <c r="B412" s="74"/>
      <c r="C412" s="74"/>
      <c r="D412" s="76"/>
      <c r="E412" s="76"/>
      <c r="F412" s="46" t="s">
        <v>8</v>
      </c>
      <c r="G412" s="2">
        <f t="shared" si="208"/>
        <v>3128825</v>
      </c>
      <c r="H412" s="2"/>
      <c r="I412" s="2">
        <v>247500</v>
      </c>
      <c r="J412" s="2">
        <v>2881325</v>
      </c>
      <c r="K412" s="2">
        <v>0</v>
      </c>
      <c r="L412" s="2">
        <v>0</v>
      </c>
      <c r="M412" s="2">
        <v>0</v>
      </c>
      <c r="N412" s="2"/>
      <c r="O412" s="2"/>
      <c r="P412" s="2"/>
      <c r="Q412" s="2"/>
      <c r="R412" s="74"/>
      <c r="S412" s="78"/>
      <c r="T412" s="147"/>
      <c r="U412" s="147"/>
      <c r="V412" s="147"/>
      <c r="W412" s="147"/>
      <c r="X412" s="147"/>
      <c r="Y412" s="147"/>
      <c r="Z412" s="147"/>
      <c r="AA412" s="82"/>
      <c r="AB412" s="74"/>
      <c r="AC412" s="74"/>
      <c r="AD412" s="74"/>
    </row>
    <row r="413" spans="1:30" s="9" customFormat="1" ht="51.75" customHeight="1">
      <c r="A413" s="78"/>
      <c r="B413" s="74"/>
      <c r="C413" s="74"/>
      <c r="D413" s="76"/>
      <c r="E413" s="76"/>
      <c r="F413" s="46" t="s">
        <v>23</v>
      </c>
      <c r="G413" s="2">
        <f t="shared" si="208"/>
        <v>4702500</v>
      </c>
      <c r="H413" s="1"/>
      <c r="I413" s="1">
        <v>4702500</v>
      </c>
      <c r="J413" s="1">
        <v>0</v>
      </c>
      <c r="K413" s="1">
        <v>0</v>
      </c>
      <c r="L413" s="1">
        <v>0</v>
      </c>
      <c r="M413" s="1">
        <v>0</v>
      </c>
      <c r="N413" s="1"/>
      <c r="O413" s="1"/>
      <c r="P413" s="1"/>
      <c r="Q413" s="1"/>
      <c r="R413" s="74"/>
      <c r="S413" s="78"/>
      <c r="T413" s="147"/>
      <c r="U413" s="147"/>
      <c r="V413" s="147"/>
      <c r="W413" s="147"/>
      <c r="X413" s="147"/>
      <c r="Y413" s="147"/>
      <c r="Z413" s="147"/>
      <c r="AA413" s="82"/>
      <c r="AB413" s="74"/>
      <c r="AC413" s="74"/>
      <c r="AD413" s="74"/>
    </row>
    <row r="414" spans="1:30" s="9" customFormat="1" ht="51.75" customHeight="1">
      <c r="A414" s="78"/>
      <c r="B414" s="74"/>
      <c r="C414" s="74"/>
      <c r="D414" s="76"/>
      <c r="E414" s="76"/>
      <c r="F414" s="46" t="s">
        <v>31</v>
      </c>
      <c r="G414" s="2">
        <f t="shared" si="208"/>
        <v>0</v>
      </c>
      <c r="H414" s="1">
        <v>0</v>
      </c>
      <c r="I414" s="1">
        <v>0</v>
      </c>
      <c r="J414" s="1">
        <v>0</v>
      </c>
      <c r="K414" s="1">
        <v>0</v>
      </c>
      <c r="L414" s="1">
        <v>0</v>
      </c>
      <c r="M414" s="1">
        <v>0</v>
      </c>
      <c r="N414" s="1"/>
      <c r="O414" s="1"/>
      <c r="P414" s="1"/>
      <c r="Q414" s="1"/>
      <c r="R414" s="75"/>
      <c r="S414" s="79"/>
      <c r="T414" s="148"/>
      <c r="U414" s="148"/>
      <c r="V414" s="148"/>
      <c r="W414" s="148"/>
      <c r="X414" s="148"/>
      <c r="Y414" s="148"/>
      <c r="Z414" s="148"/>
      <c r="AA414" s="83"/>
      <c r="AB414" s="75"/>
      <c r="AC414" s="75"/>
      <c r="AD414" s="75"/>
    </row>
    <row r="415" spans="1:30" s="9" customFormat="1" ht="75" customHeight="1">
      <c r="A415" s="77" t="s">
        <v>240</v>
      </c>
      <c r="B415" s="73" t="s">
        <v>241</v>
      </c>
      <c r="C415" s="73">
        <v>2023</v>
      </c>
      <c r="D415" s="76">
        <v>2024</v>
      </c>
      <c r="E415" s="76" t="s">
        <v>32</v>
      </c>
      <c r="F415" s="28" t="s">
        <v>6</v>
      </c>
      <c r="G415" s="2">
        <f t="shared" ref="G415:G419" si="216">H415+I415+J415+K415+L415+M415</f>
        <v>7831325</v>
      </c>
      <c r="H415" s="1">
        <f>H416</f>
        <v>0</v>
      </c>
      <c r="I415" s="1">
        <f t="shared" ref="I415:Q415" si="217">I416</f>
        <v>4950000</v>
      </c>
      <c r="J415" s="1">
        <f t="shared" si="217"/>
        <v>2881325</v>
      </c>
      <c r="K415" s="1">
        <f t="shared" si="217"/>
        <v>0</v>
      </c>
      <c r="L415" s="1">
        <f t="shared" si="217"/>
        <v>0</v>
      </c>
      <c r="M415" s="1">
        <f>M416</f>
        <v>0</v>
      </c>
      <c r="N415" s="1">
        <f t="shared" si="217"/>
        <v>0</v>
      </c>
      <c r="O415" s="1">
        <f t="shared" si="217"/>
        <v>0</v>
      </c>
      <c r="P415" s="1">
        <f t="shared" si="217"/>
        <v>0</v>
      </c>
      <c r="Q415" s="1">
        <f t="shared" si="217"/>
        <v>0</v>
      </c>
      <c r="R415" s="73" t="s">
        <v>233</v>
      </c>
      <c r="S415" s="166" t="s">
        <v>156</v>
      </c>
      <c r="T415" s="169">
        <v>100</v>
      </c>
      <c r="U415" s="172"/>
      <c r="V415" s="89">
        <v>100</v>
      </c>
      <c r="W415" s="89">
        <v>100</v>
      </c>
      <c r="X415" s="102"/>
      <c r="Y415" s="81"/>
      <c r="Z415" s="81"/>
      <c r="AA415" s="81"/>
      <c r="AB415" s="73"/>
      <c r="AC415" s="73"/>
      <c r="AD415" s="73"/>
    </row>
    <row r="416" spans="1:30" s="9" customFormat="1" ht="75" customHeight="1">
      <c r="A416" s="78"/>
      <c r="B416" s="74"/>
      <c r="C416" s="74"/>
      <c r="D416" s="76"/>
      <c r="E416" s="76"/>
      <c r="F416" s="28" t="s">
        <v>7</v>
      </c>
      <c r="G416" s="2">
        <f t="shared" si="216"/>
        <v>7831325</v>
      </c>
      <c r="H416" s="1">
        <f>H417+H418</f>
        <v>0</v>
      </c>
      <c r="I416" s="1">
        <f t="shared" ref="I416:L416" si="218">I417+I418</f>
        <v>4950000</v>
      </c>
      <c r="J416" s="1">
        <f t="shared" si="218"/>
        <v>2881325</v>
      </c>
      <c r="K416" s="1">
        <f t="shared" si="218"/>
        <v>0</v>
      </c>
      <c r="L416" s="1">
        <f t="shared" si="218"/>
        <v>0</v>
      </c>
      <c r="M416" s="1">
        <f>M417+M418</f>
        <v>0</v>
      </c>
      <c r="N416" s="1"/>
      <c r="O416" s="1"/>
      <c r="P416" s="1"/>
      <c r="Q416" s="1"/>
      <c r="R416" s="74"/>
      <c r="S416" s="167"/>
      <c r="T416" s="170"/>
      <c r="U416" s="173"/>
      <c r="V416" s="90"/>
      <c r="W416" s="90"/>
      <c r="X416" s="103"/>
      <c r="Y416" s="82"/>
      <c r="Z416" s="82"/>
      <c r="AA416" s="82"/>
      <c r="AB416" s="74"/>
      <c r="AC416" s="74"/>
      <c r="AD416" s="74"/>
    </row>
    <row r="417" spans="1:30" s="9" customFormat="1" ht="75" customHeight="1">
      <c r="A417" s="78"/>
      <c r="B417" s="74"/>
      <c r="C417" s="74"/>
      <c r="D417" s="76"/>
      <c r="E417" s="76"/>
      <c r="F417" s="28" t="s">
        <v>8</v>
      </c>
      <c r="G417" s="2">
        <f t="shared" si="216"/>
        <v>3128825</v>
      </c>
      <c r="H417" s="2"/>
      <c r="I417" s="2">
        <v>247500</v>
      </c>
      <c r="J417" s="2">
        <v>2881325</v>
      </c>
      <c r="K417" s="2">
        <v>0</v>
      </c>
      <c r="L417" s="2">
        <v>0</v>
      </c>
      <c r="M417" s="2">
        <v>0</v>
      </c>
      <c r="N417" s="2"/>
      <c r="O417" s="2"/>
      <c r="P417" s="2"/>
      <c r="Q417" s="2"/>
      <c r="R417" s="74"/>
      <c r="S417" s="167"/>
      <c r="T417" s="170"/>
      <c r="U417" s="173"/>
      <c r="V417" s="90"/>
      <c r="W417" s="90"/>
      <c r="X417" s="103"/>
      <c r="Y417" s="82"/>
      <c r="Z417" s="82"/>
      <c r="AA417" s="82"/>
      <c r="AB417" s="74"/>
      <c r="AC417" s="74"/>
      <c r="AD417" s="74"/>
    </row>
    <row r="418" spans="1:30" s="9" customFormat="1" ht="75" customHeight="1">
      <c r="A418" s="78"/>
      <c r="B418" s="74"/>
      <c r="C418" s="74"/>
      <c r="D418" s="76"/>
      <c r="E418" s="76"/>
      <c r="F418" s="28" t="s">
        <v>23</v>
      </c>
      <c r="G418" s="2">
        <f t="shared" si="216"/>
        <v>4702500</v>
      </c>
      <c r="H418" s="1"/>
      <c r="I418" s="1">
        <v>4702500</v>
      </c>
      <c r="J418" s="1">
        <v>0</v>
      </c>
      <c r="K418" s="1">
        <v>0</v>
      </c>
      <c r="L418" s="1">
        <v>0</v>
      </c>
      <c r="M418" s="1">
        <v>0</v>
      </c>
      <c r="N418" s="1"/>
      <c r="O418" s="1"/>
      <c r="P418" s="1"/>
      <c r="Q418" s="1"/>
      <c r="R418" s="74"/>
      <c r="S418" s="167"/>
      <c r="T418" s="170"/>
      <c r="U418" s="173"/>
      <c r="V418" s="90"/>
      <c r="W418" s="90"/>
      <c r="X418" s="103"/>
      <c r="Y418" s="82"/>
      <c r="Z418" s="82"/>
      <c r="AA418" s="82"/>
      <c r="AB418" s="74"/>
      <c r="AC418" s="74"/>
      <c r="AD418" s="74"/>
    </row>
    <row r="419" spans="1:30" s="9" customFormat="1" ht="75" customHeight="1">
      <c r="A419" s="78"/>
      <c r="B419" s="74"/>
      <c r="C419" s="74"/>
      <c r="D419" s="76"/>
      <c r="E419" s="76"/>
      <c r="F419" s="28" t="s">
        <v>31</v>
      </c>
      <c r="G419" s="2">
        <f t="shared" si="216"/>
        <v>0</v>
      </c>
      <c r="H419" s="1">
        <v>0</v>
      </c>
      <c r="I419" s="1">
        <v>0</v>
      </c>
      <c r="J419" s="1">
        <v>0</v>
      </c>
      <c r="K419" s="1">
        <v>0</v>
      </c>
      <c r="L419" s="1">
        <v>0</v>
      </c>
      <c r="M419" s="1">
        <v>0</v>
      </c>
      <c r="N419" s="1"/>
      <c r="O419" s="1"/>
      <c r="P419" s="1"/>
      <c r="Q419" s="1"/>
      <c r="R419" s="75"/>
      <c r="S419" s="168"/>
      <c r="T419" s="171"/>
      <c r="U419" s="174"/>
      <c r="V419" s="91"/>
      <c r="W419" s="91"/>
      <c r="X419" s="104"/>
      <c r="Y419" s="83"/>
      <c r="Z419" s="83"/>
      <c r="AA419" s="83"/>
      <c r="AB419" s="75"/>
      <c r="AC419" s="75"/>
      <c r="AD419" s="75"/>
    </row>
    <row r="420" spans="1:30">
      <c r="A420" s="13"/>
      <c r="B420" s="14"/>
      <c r="C420" s="14"/>
      <c r="D420" s="14"/>
      <c r="E420" s="14"/>
      <c r="F420" s="14"/>
      <c r="G420" s="15"/>
      <c r="H420" s="15"/>
      <c r="I420" s="15"/>
      <c r="J420" s="15"/>
      <c r="K420" s="15"/>
      <c r="L420" s="15"/>
      <c r="M420" s="15"/>
      <c r="N420" s="15"/>
      <c r="O420" s="15"/>
      <c r="P420" s="15"/>
      <c r="Q420" s="15"/>
      <c r="R420" s="14"/>
      <c r="S420" s="14"/>
      <c r="T420" s="14"/>
      <c r="U420" s="14"/>
      <c r="V420" s="14"/>
      <c r="W420" s="14"/>
      <c r="X420" s="14"/>
      <c r="Y420" s="14"/>
      <c r="Z420" s="14"/>
      <c r="AA420" s="10"/>
      <c r="AB420" s="10"/>
      <c r="AC420" s="10"/>
      <c r="AD420" s="11"/>
    </row>
    <row r="421" spans="1:30" s="7" customFormat="1" ht="16.5" customHeight="1">
      <c r="A421" s="111" t="s">
        <v>85</v>
      </c>
      <c r="B421" s="112"/>
      <c r="C421" s="112"/>
      <c r="D421" s="112"/>
      <c r="E421" s="113"/>
      <c r="F421" s="28" t="s">
        <v>6</v>
      </c>
      <c r="G421" s="2">
        <f>H421+I421+J421+K421+L421+M421</f>
        <v>436046453.87</v>
      </c>
      <c r="H421" s="2">
        <f>H422</f>
        <v>57299430.289999999</v>
      </c>
      <c r="I421" s="2">
        <f t="shared" ref="I421:M421" si="219">I422</f>
        <v>58440320.329999998</v>
      </c>
      <c r="J421" s="2">
        <f t="shared" si="219"/>
        <v>113631728.94</v>
      </c>
      <c r="K421" s="2">
        <f t="shared" si="219"/>
        <v>147993579.43000001</v>
      </c>
      <c r="L421" s="2">
        <f t="shared" si="219"/>
        <v>29312878.530000001</v>
      </c>
      <c r="M421" s="2">
        <f t="shared" si="219"/>
        <v>29368516.350000001</v>
      </c>
      <c r="N421" s="2"/>
      <c r="O421" s="2"/>
      <c r="P421" s="2"/>
      <c r="Q421" s="2"/>
      <c r="R421" s="76" t="s">
        <v>14</v>
      </c>
      <c r="S421" s="76" t="s">
        <v>14</v>
      </c>
      <c r="T421" s="76" t="s">
        <v>14</v>
      </c>
      <c r="U421" s="76" t="s">
        <v>14</v>
      </c>
      <c r="V421" s="76" t="s">
        <v>14</v>
      </c>
      <c r="W421" s="76" t="s">
        <v>14</v>
      </c>
      <c r="X421" s="76" t="s">
        <v>14</v>
      </c>
      <c r="Y421" s="76" t="s">
        <v>14</v>
      </c>
      <c r="Z421" s="76" t="s">
        <v>14</v>
      </c>
      <c r="AA421" s="73"/>
      <c r="AB421" s="73"/>
      <c r="AC421" s="73"/>
      <c r="AD421" s="73"/>
    </row>
    <row r="422" spans="1:30" s="7" customFormat="1" ht="32.25" customHeight="1">
      <c r="A422" s="114"/>
      <c r="B422" s="115"/>
      <c r="C422" s="115"/>
      <c r="D422" s="115"/>
      <c r="E422" s="116"/>
      <c r="F422" s="28" t="s">
        <v>7</v>
      </c>
      <c r="G422" s="2">
        <f t="shared" ref="G422:G430" si="220">H422+I422+J422+K422+L422+M422</f>
        <v>436046453.87</v>
      </c>
      <c r="H422" s="2">
        <f>H423+H424</f>
        <v>57299430.289999999</v>
      </c>
      <c r="I422" s="2">
        <f t="shared" ref="I422:M422" si="221">I423+I424</f>
        <v>58440320.329999998</v>
      </c>
      <c r="J422" s="2">
        <f t="shared" si="221"/>
        <v>113631728.94</v>
      </c>
      <c r="K422" s="2">
        <f t="shared" si="221"/>
        <v>147993579.43000001</v>
      </c>
      <c r="L422" s="2">
        <f t="shared" si="221"/>
        <v>29312878.530000001</v>
      </c>
      <c r="M422" s="2">
        <f t="shared" si="221"/>
        <v>29368516.350000001</v>
      </c>
      <c r="N422" s="2"/>
      <c r="O422" s="2"/>
      <c r="P422" s="2"/>
      <c r="Q422" s="2"/>
      <c r="R422" s="76"/>
      <c r="S422" s="76"/>
      <c r="T422" s="76"/>
      <c r="U422" s="76"/>
      <c r="V422" s="76"/>
      <c r="W422" s="76"/>
      <c r="X422" s="76"/>
      <c r="Y422" s="76"/>
      <c r="Z422" s="76"/>
      <c r="AA422" s="74"/>
      <c r="AB422" s="74"/>
      <c r="AC422" s="74"/>
      <c r="AD422" s="74"/>
    </row>
    <row r="423" spans="1:30" s="7" customFormat="1" ht="45">
      <c r="A423" s="114"/>
      <c r="B423" s="115"/>
      <c r="C423" s="115"/>
      <c r="D423" s="115"/>
      <c r="E423" s="116"/>
      <c r="F423" s="28" t="s">
        <v>8</v>
      </c>
      <c r="G423" s="2">
        <f t="shared" si="220"/>
        <v>193402945.36999997</v>
      </c>
      <c r="H423" s="2">
        <f t="shared" ref="H423:M424" si="222">H247+H299+H325+H341+H397</f>
        <v>33428520.039999999</v>
      </c>
      <c r="I423" s="2">
        <f t="shared" si="222"/>
        <v>32218446.599999994</v>
      </c>
      <c r="J423" s="2">
        <f t="shared" si="222"/>
        <v>39251246.699999996</v>
      </c>
      <c r="K423" s="2">
        <f t="shared" si="222"/>
        <v>29823337.149999999</v>
      </c>
      <c r="L423" s="2">
        <f t="shared" si="222"/>
        <v>29312878.530000001</v>
      </c>
      <c r="M423" s="2">
        <f t="shared" si="222"/>
        <v>29368516.350000001</v>
      </c>
      <c r="N423" s="2"/>
      <c r="O423" s="2"/>
      <c r="P423" s="2"/>
      <c r="Q423" s="2"/>
      <c r="R423" s="76"/>
      <c r="S423" s="76"/>
      <c r="T423" s="76"/>
      <c r="U423" s="76"/>
      <c r="V423" s="76"/>
      <c r="W423" s="76"/>
      <c r="X423" s="76"/>
      <c r="Y423" s="76"/>
      <c r="Z423" s="76"/>
      <c r="AA423" s="74"/>
      <c r="AB423" s="74"/>
      <c r="AC423" s="74"/>
      <c r="AD423" s="74"/>
    </row>
    <row r="424" spans="1:30" s="7" customFormat="1" ht="30">
      <c r="A424" s="114"/>
      <c r="B424" s="115"/>
      <c r="C424" s="115"/>
      <c r="D424" s="115"/>
      <c r="E424" s="116"/>
      <c r="F424" s="28" t="s">
        <v>23</v>
      </c>
      <c r="G424" s="2">
        <f t="shared" si="220"/>
        <v>242643508.5</v>
      </c>
      <c r="H424" s="2">
        <f t="shared" si="222"/>
        <v>23870910.25</v>
      </c>
      <c r="I424" s="2">
        <f t="shared" si="222"/>
        <v>26221873.73</v>
      </c>
      <c r="J424" s="2">
        <f t="shared" si="222"/>
        <v>74380482.24000001</v>
      </c>
      <c r="K424" s="2">
        <f t="shared" si="222"/>
        <v>118170242.28</v>
      </c>
      <c r="L424" s="2">
        <f t="shared" si="222"/>
        <v>0</v>
      </c>
      <c r="M424" s="2">
        <f t="shared" si="222"/>
        <v>0</v>
      </c>
      <c r="N424" s="2"/>
      <c r="O424" s="2"/>
      <c r="P424" s="2"/>
      <c r="Q424" s="2"/>
      <c r="R424" s="76"/>
      <c r="S424" s="76"/>
      <c r="T424" s="76"/>
      <c r="U424" s="76"/>
      <c r="V424" s="76"/>
      <c r="W424" s="76"/>
      <c r="X424" s="76"/>
      <c r="Y424" s="76"/>
      <c r="Z424" s="76"/>
      <c r="AA424" s="74"/>
      <c r="AB424" s="74"/>
      <c r="AC424" s="74"/>
      <c r="AD424" s="74"/>
    </row>
    <row r="425" spans="1:30" s="7" customFormat="1" ht="24.75" customHeight="1">
      <c r="A425" s="114"/>
      <c r="B425" s="115"/>
      <c r="C425" s="115"/>
      <c r="D425" s="115"/>
      <c r="E425" s="116"/>
      <c r="F425" s="28" t="s">
        <v>31</v>
      </c>
      <c r="G425" s="2">
        <f t="shared" si="220"/>
        <v>0</v>
      </c>
      <c r="H425" s="2">
        <f t="shared" ref="H425:M425" si="223">H249+H301+H327+H343</f>
        <v>0</v>
      </c>
      <c r="I425" s="2">
        <f t="shared" si="223"/>
        <v>0</v>
      </c>
      <c r="J425" s="2">
        <f t="shared" si="223"/>
        <v>0</v>
      </c>
      <c r="K425" s="2">
        <f t="shared" si="223"/>
        <v>0</v>
      </c>
      <c r="L425" s="2">
        <f t="shared" si="223"/>
        <v>0</v>
      </c>
      <c r="M425" s="2">
        <f t="shared" si="223"/>
        <v>0</v>
      </c>
      <c r="N425" s="1"/>
      <c r="O425" s="1"/>
      <c r="P425" s="1"/>
      <c r="Q425" s="1"/>
      <c r="R425" s="76"/>
      <c r="S425" s="76"/>
      <c r="T425" s="76"/>
      <c r="U425" s="76"/>
      <c r="V425" s="76"/>
      <c r="W425" s="76"/>
      <c r="X425" s="76"/>
      <c r="Y425" s="76"/>
      <c r="Z425" s="76"/>
      <c r="AA425" s="75"/>
      <c r="AB425" s="75"/>
      <c r="AC425" s="75"/>
      <c r="AD425" s="75"/>
    </row>
    <row r="426" spans="1:30">
      <c r="A426" s="80" t="s">
        <v>22</v>
      </c>
      <c r="B426" s="80"/>
      <c r="C426" s="80"/>
      <c r="D426" s="80"/>
      <c r="E426" s="80"/>
      <c r="F426" s="28" t="s">
        <v>6</v>
      </c>
      <c r="G426" s="2">
        <f t="shared" si="220"/>
        <v>657350348.59000003</v>
      </c>
      <c r="H426" s="2">
        <f>H427</f>
        <v>93928638</v>
      </c>
      <c r="I426" s="2">
        <f t="shared" ref="I426:M426" si="224">I427</f>
        <v>100150787.94999999</v>
      </c>
      <c r="J426" s="2">
        <f t="shared" si="224"/>
        <v>158808672.68000001</v>
      </c>
      <c r="K426" s="2">
        <f t="shared" si="224"/>
        <v>185838071.13</v>
      </c>
      <c r="L426" s="2">
        <f t="shared" si="224"/>
        <v>68214178.829999998</v>
      </c>
      <c r="M426" s="2">
        <f t="shared" si="224"/>
        <v>50410000</v>
      </c>
      <c r="N426" s="2"/>
      <c r="O426" s="2"/>
      <c r="P426" s="2"/>
      <c r="Q426" s="2"/>
      <c r="R426" s="76" t="s">
        <v>14</v>
      </c>
      <c r="S426" s="76" t="s">
        <v>14</v>
      </c>
      <c r="T426" s="76" t="s">
        <v>14</v>
      </c>
      <c r="U426" s="76" t="s">
        <v>14</v>
      </c>
      <c r="V426" s="76" t="s">
        <v>14</v>
      </c>
      <c r="W426" s="76" t="s">
        <v>14</v>
      </c>
      <c r="X426" s="76" t="s">
        <v>14</v>
      </c>
      <c r="Y426" s="76" t="s">
        <v>14</v>
      </c>
      <c r="Z426" s="76" t="s">
        <v>14</v>
      </c>
      <c r="AA426" s="77"/>
      <c r="AB426" s="77"/>
      <c r="AC426" s="77"/>
      <c r="AD426" s="77"/>
    </row>
    <row r="427" spans="1:30" ht="32.25" customHeight="1">
      <c r="A427" s="80"/>
      <c r="B427" s="80"/>
      <c r="C427" s="80"/>
      <c r="D427" s="80"/>
      <c r="E427" s="80"/>
      <c r="F427" s="28" t="s">
        <v>7</v>
      </c>
      <c r="G427" s="2">
        <f t="shared" si="220"/>
        <v>657350348.59000003</v>
      </c>
      <c r="H427" s="2">
        <f>H428+H429</f>
        <v>93928638</v>
      </c>
      <c r="I427" s="2">
        <f>I428+I429</f>
        <v>100150787.94999999</v>
      </c>
      <c r="J427" s="2">
        <f t="shared" ref="J427:M427" si="225">J428+J429</f>
        <v>158808672.68000001</v>
      </c>
      <c r="K427" s="2">
        <f t="shared" si="225"/>
        <v>185838071.13</v>
      </c>
      <c r="L427" s="2">
        <f t="shared" si="225"/>
        <v>68214178.829999998</v>
      </c>
      <c r="M427" s="2">
        <f t="shared" si="225"/>
        <v>50410000</v>
      </c>
      <c r="N427" s="2"/>
      <c r="O427" s="2"/>
      <c r="P427" s="2"/>
      <c r="Q427" s="2"/>
      <c r="R427" s="76"/>
      <c r="S427" s="76"/>
      <c r="T427" s="76"/>
      <c r="U427" s="76"/>
      <c r="V427" s="76"/>
      <c r="W427" s="76"/>
      <c r="X427" s="76"/>
      <c r="Y427" s="76"/>
      <c r="Z427" s="76"/>
      <c r="AA427" s="78"/>
      <c r="AB427" s="78"/>
      <c r="AC427" s="78"/>
      <c r="AD427" s="78"/>
    </row>
    <row r="428" spans="1:30" ht="45">
      <c r="A428" s="80"/>
      <c r="B428" s="80"/>
      <c r="C428" s="80"/>
      <c r="D428" s="80"/>
      <c r="E428" s="80"/>
      <c r="F428" s="28" t="s">
        <v>8</v>
      </c>
      <c r="G428" s="2">
        <f t="shared" si="220"/>
        <v>410283904.30999994</v>
      </c>
      <c r="H428" s="2">
        <f t="shared" ref="H428:M430" si="226">H238+H423</f>
        <v>68417817.700000003</v>
      </c>
      <c r="I428" s="2">
        <f t="shared" si="226"/>
        <v>73460494.819999993</v>
      </c>
      <c r="J428" s="2">
        <f t="shared" si="226"/>
        <v>82113584.109999985</v>
      </c>
      <c r="K428" s="2">
        <f t="shared" si="226"/>
        <v>67667828.849999994</v>
      </c>
      <c r="L428" s="2">
        <f t="shared" si="226"/>
        <v>68214178.829999998</v>
      </c>
      <c r="M428" s="2">
        <f t="shared" si="226"/>
        <v>50410000</v>
      </c>
      <c r="N428" s="2"/>
      <c r="O428" s="2"/>
      <c r="P428" s="2"/>
      <c r="Q428" s="2"/>
      <c r="R428" s="76"/>
      <c r="S428" s="76"/>
      <c r="T428" s="76"/>
      <c r="U428" s="76"/>
      <c r="V428" s="76"/>
      <c r="W428" s="76"/>
      <c r="X428" s="76"/>
      <c r="Y428" s="76"/>
      <c r="Z428" s="76"/>
      <c r="AA428" s="78"/>
      <c r="AB428" s="78"/>
      <c r="AC428" s="78"/>
      <c r="AD428" s="78"/>
    </row>
    <row r="429" spans="1:30" ht="30">
      <c r="A429" s="80"/>
      <c r="B429" s="80"/>
      <c r="C429" s="80"/>
      <c r="D429" s="80"/>
      <c r="E429" s="80"/>
      <c r="F429" s="28" t="s">
        <v>23</v>
      </c>
      <c r="G429" s="2">
        <f>H429+I429+J429+K429+L429+M429</f>
        <v>247066444.28</v>
      </c>
      <c r="H429" s="2">
        <f t="shared" si="226"/>
        <v>25510820.300000001</v>
      </c>
      <c r="I429" s="2">
        <f t="shared" si="226"/>
        <v>26690293.129999999</v>
      </c>
      <c r="J429" s="2">
        <f t="shared" si="226"/>
        <v>76695088.570000008</v>
      </c>
      <c r="K429" s="2">
        <f t="shared" si="226"/>
        <v>118170242.28</v>
      </c>
      <c r="L429" s="2">
        <f t="shared" si="226"/>
        <v>0</v>
      </c>
      <c r="M429" s="2">
        <f t="shared" si="226"/>
        <v>0</v>
      </c>
      <c r="N429" s="2"/>
      <c r="O429" s="2"/>
      <c r="P429" s="2"/>
      <c r="Q429" s="2"/>
      <c r="R429" s="76"/>
      <c r="S429" s="76"/>
      <c r="T429" s="76"/>
      <c r="U429" s="76"/>
      <c r="V429" s="76"/>
      <c r="W429" s="76"/>
      <c r="X429" s="76"/>
      <c r="Y429" s="76"/>
      <c r="Z429" s="76"/>
      <c r="AA429" s="78"/>
      <c r="AB429" s="78"/>
      <c r="AC429" s="78"/>
      <c r="AD429" s="78"/>
    </row>
    <row r="430" spans="1:30" ht="24.75" customHeight="1">
      <c r="A430" s="80"/>
      <c r="B430" s="80"/>
      <c r="C430" s="80"/>
      <c r="D430" s="80"/>
      <c r="E430" s="80"/>
      <c r="F430" s="28" t="s">
        <v>31</v>
      </c>
      <c r="G430" s="2">
        <f t="shared" si="220"/>
        <v>0</v>
      </c>
      <c r="H430" s="2">
        <f t="shared" si="226"/>
        <v>0</v>
      </c>
      <c r="I430" s="2">
        <f t="shared" si="226"/>
        <v>0</v>
      </c>
      <c r="J430" s="2">
        <f t="shared" si="226"/>
        <v>0</v>
      </c>
      <c r="K430" s="2">
        <f t="shared" si="226"/>
        <v>0</v>
      </c>
      <c r="L430" s="2">
        <f t="shared" si="226"/>
        <v>0</v>
      </c>
      <c r="M430" s="2">
        <f t="shared" si="226"/>
        <v>0</v>
      </c>
      <c r="N430" s="2"/>
      <c r="O430" s="2"/>
      <c r="P430" s="2"/>
      <c r="Q430" s="2"/>
      <c r="R430" s="76"/>
      <c r="S430" s="76"/>
      <c r="T430" s="76"/>
      <c r="U430" s="76"/>
      <c r="V430" s="76"/>
      <c r="W430" s="76"/>
      <c r="X430" s="76"/>
      <c r="Y430" s="76"/>
      <c r="Z430" s="76"/>
      <c r="AA430" s="79"/>
      <c r="AB430" s="79"/>
      <c r="AC430" s="79"/>
      <c r="AD430" s="79"/>
    </row>
    <row r="431" spans="1:30">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spans="1:30">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spans="1:28">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spans="1:28" ht="2.2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spans="1:28">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spans="1:28">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spans="1:28">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spans="1:28">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sheetData>
  <mergeCells count="1466">
    <mergeCell ref="T410:T414"/>
    <mergeCell ref="U410:U414"/>
    <mergeCell ref="V410:V414"/>
    <mergeCell ref="W410:W414"/>
    <mergeCell ref="AC400:AC404"/>
    <mergeCell ref="AA395:AA399"/>
    <mergeCell ref="AC405:AC409"/>
    <mergeCell ref="S410:S414"/>
    <mergeCell ref="A395:A399"/>
    <mergeCell ref="A405:A409"/>
    <mergeCell ref="B405:B409"/>
    <mergeCell ref="C405:C409"/>
    <mergeCell ref="D405:D409"/>
    <mergeCell ref="E405:E409"/>
    <mergeCell ref="AA405:AA409"/>
    <mergeCell ref="AB405:AB409"/>
    <mergeCell ref="AD297:AD301"/>
    <mergeCell ref="U405:U409"/>
    <mergeCell ref="V405:V409"/>
    <mergeCell ref="R405:R409"/>
    <mergeCell ref="W405:W409"/>
    <mergeCell ref="X405:X409"/>
    <mergeCell ref="Y405:Y409"/>
    <mergeCell ref="Z405:Z409"/>
    <mergeCell ref="X389:X391"/>
    <mergeCell ref="X392:X393"/>
    <mergeCell ref="Y389:Y391"/>
    <mergeCell ref="Y392:Y393"/>
    <mergeCell ref="Z389:Z391"/>
    <mergeCell ref="Z392:Z393"/>
    <mergeCell ref="AD400:AD404"/>
    <mergeCell ref="AB395:AB399"/>
    <mergeCell ref="A394:AD394"/>
    <mergeCell ref="D400:D404"/>
    <mergeCell ref="E400:E404"/>
    <mergeCell ref="AD226:AD230"/>
    <mergeCell ref="AD231:AD235"/>
    <mergeCell ref="AC226:AC230"/>
    <mergeCell ref="AC297:AC301"/>
    <mergeCell ref="AD265:AD269"/>
    <mergeCell ref="A297:A301"/>
    <mergeCell ref="AD275:AD279"/>
    <mergeCell ref="A275:A279"/>
    <mergeCell ref="B275:B279"/>
    <mergeCell ref="C275:C279"/>
    <mergeCell ref="D275:D279"/>
    <mergeCell ref="E275:E279"/>
    <mergeCell ref="R275:R279"/>
    <mergeCell ref="AD333:AD337"/>
    <mergeCell ref="D297:D301"/>
    <mergeCell ref="R323:R327"/>
    <mergeCell ref="W285:W289"/>
    <mergeCell ref="X285:X289"/>
    <mergeCell ref="Y285:Y289"/>
    <mergeCell ref="Z285:Z289"/>
    <mergeCell ref="AA285:AA289"/>
    <mergeCell ref="AB285:AB289"/>
    <mergeCell ref="AC285:AC289"/>
    <mergeCell ref="AC265:AC269"/>
    <mergeCell ref="X250:X254"/>
    <mergeCell ref="AA236:AA240"/>
    <mergeCell ref="AA297:AA301"/>
    <mergeCell ref="X323:X327"/>
    <mergeCell ref="S328:S332"/>
    <mergeCell ref="AB255:AB259"/>
    <mergeCell ref="R392:R393"/>
    <mergeCell ref="U395:U399"/>
    <mergeCell ref="S405:S409"/>
    <mergeCell ref="T405:T409"/>
    <mergeCell ref="A400:A404"/>
    <mergeCell ref="B400:B404"/>
    <mergeCell ref="R400:R404"/>
    <mergeCell ref="S400:S404"/>
    <mergeCell ref="T400:T404"/>
    <mergeCell ref="A333:A337"/>
    <mergeCell ref="X333:X337"/>
    <mergeCell ref="Z333:Z337"/>
    <mergeCell ref="A322:AD322"/>
    <mergeCell ref="Z339:Z343"/>
    <mergeCell ref="C255:C259"/>
    <mergeCell ref="AD255:AD259"/>
    <mergeCell ref="AD410:AD414"/>
    <mergeCell ref="AD405:AD409"/>
    <mergeCell ref="AA410:AA414"/>
    <mergeCell ref="AB410:AB414"/>
    <mergeCell ref="AC410:AC414"/>
    <mergeCell ref="A410:A414"/>
    <mergeCell ref="B410:B414"/>
    <mergeCell ref="C410:C414"/>
    <mergeCell ref="D410:D414"/>
    <mergeCell ref="E410:E414"/>
    <mergeCell ref="Z410:Z414"/>
    <mergeCell ref="A359:A363"/>
    <mergeCell ref="AA379:AA383"/>
    <mergeCell ref="Y395:Y399"/>
    <mergeCell ref="Z395:Z399"/>
    <mergeCell ref="C400:C404"/>
    <mergeCell ref="Y210:Y214"/>
    <mergeCell ref="AB307:AB311"/>
    <mergeCell ref="X349:X353"/>
    <mergeCell ref="AD415:AD419"/>
    <mergeCell ref="C415:C419"/>
    <mergeCell ref="D415:D419"/>
    <mergeCell ref="E415:E419"/>
    <mergeCell ref="AA415:AA419"/>
    <mergeCell ref="AB415:AB419"/>
    <mergeCell ref="AC415:AC419"/>
    <mergeCell ref="C328:C332"/>
    <mergeCell ref="AC359:AC363"/>
    <mergeCell ref="Y354:Y358"/>
    <mergeCell ref="B280:B284"/>
    <mergeCell ref="AA328:AA332"/>
    <mergeCell ref="A339:A343"/>
    <mergeCell ref="T339:T343"/>
    <mergeCell ref="Z328:Z332"/>
    <mergeCell ref="V317:V321"/>
    <mergeCell ref="W317:W321"/>
    <mergeCell ref="U302:U306"/>
    <mergeCell ref="AA400:AA404"/>
    <mergeCell ref="AB400:AB404"/>
    <mergeCell ref="X410:X414"/>
    <mergeCell ref="Y410:Y414"/>
    <mergeCell ref="Z359:Z363"/>
    <mergeCell ref="D389:D393"/>
    <mergeCell ref="X374:X378"/>
    <mergeCell ref="Y374:Y378"/>
    <mergeCell ref="T384:T388"/>
    <mergeCell ref="S389:S391"/>
    <mergeCell ref="Y364:Y368"/>
    <mergeCell ref="Z265:Z269"/>
    <mergeCell ref="AC216:AC220"/>
    <mergeCell ref="Z221:Z225"/>
    <mergeCell ref="R210:R214"/>
    <mergeCell ref="AD317:AD321"/>
    <mergeCell ref="AD389:AD393"/>
    <mergeCell ref="AD236:AD240"/>
    <mergeCell ref="AD245:AD249"/>
    <mergeCell ref="AD250:AD254"/>
    <mergeCell ref="AA323:AA327"/>
    <mergeCell ref="A349:A353"/>
    <mergeCell ref="Y333:Y337"/>
    <mergeCell ref="AC349:AC353"/>
    <mergeCell ref="AB260:AB264"/>
    <mergeCell ref="AC260:AC264"/>
    <mergeCell ref="Y270:Y274"/>
    <mergeCell ref="AC255:AC259"/>
    <mergeCell ref="AC344:AC348"/>
    <mergeCell ref="AB236:AB240"/>
    <mergeCell ref="W245:W249"/>
    <mergeCell ref="AA245:AA249"/>
    <mergeCell ref="AA255:AA259"/>
    <mergeCell ref="AA250:AA254"/>
    <mergeCell ref="AB250:AB254"/>
    <mergeCell ref="R389:R391"/>
    <mergeCell ref="AB359:AB363"/>
    <mergeCell ref="Z344:Z346"/>
    <mergeCell ref="AB323:AB327"/>
    <mergeCell ref="R302:R306"/>
    <mergeCell ref="AA265:AA269"/>
    <mergeCell ref="AB265:AB269"/>
    <mergeCell ref="AA349:AA353"/>
    <mergeCell ref="E205:E209"/>
    <mergeCell ref="AA173:AA177"/>
    <mergeCell ref="AD189:AD193"/>
    <mergeCell ref="AC245:AC249"/>
    <mergeCell ref="D265:D269"/>
    <mergeCell ref="AD270:AD274"/>
    <mergeCell ref="AC236:AC240"/>
    <mergeCell ref="V236:V240"/>
    <mergeCell ref="Y236:Y240"/>
    <mergeCell ref="X347:X348"/>
    <mergeCell ref="Y328:Y332"/>
    <mergeCell ref="Y344:Y346"/>
    <mergeCell ref="S216:S220"/>
    <mergeCell ref="T236:T240"/>
    <mergeCell ref="A215:Z215"/>
    <mergeCell ref="Y349:Y353"/>
    <mergeCell ref="S349:S353"/>
    <mergeCell ref="T349:T353"/>
    <mergeCell ref="T328:T332"/>
    <mergeCell ref="U328:U332"/>
    <mergeCell ref="AC250:AC254"/>
    <mergeCell ref="AA231:AA235"/>
    <mergeCell ref="Z231:Z235"/>
    <mergeCell ref="AB221:AB225"/>
    <mergeCell ref="AD290:AD294"/>
    <mergeCell ref="R260:R264"/>
    <mergeCell ref="U290:U294"/>
    <mergeCell ref="V290:V294"/>
    <mergeCell ref="U250:U254"/>
    <mergeCell ref="B231:B235"/>
    <mergeCell ref="X265:X269"/>
    <mergeCell ref="Y265:Y269"/>
    <mergeCell ref="X3:Z3"/>
    <mergeCell ref="A80:A84"/>
    <mergeCell ref="B80:B84"/>
    <mergeCell ref="C80:C84"/>
    <mergeCell ref="D80:D84"/>
    <mergeCell ref="E80:E84"/>
    <mergeCell ref="R80:R84"/>
    <mergeCell ref="S80:S84"/>
    <mergeCell ref="T80:T84"/>
    <mergeCell ref="U80:U84"/>
    <mergeCell ref="V80:V84"/>
    <mergeCell ref="W80:W84"/>
    <mergeCell ref="X80:X84"/>
    <mergeCell ref="Y80:Y84"/>
    <mergeCell ref="Z80:Z84"/>
    <mergeCell ref="A199:AD199"/>
    <mergeCell ref="E179:E183"/>
    <mergeCell ref="B173:B177"/>
    <mergeCell ref="R19:R23"/>
    <mergeCell ref="B24:B28"/>
    <mergeCell ref="B158:B162"/>
    <mergeCell ref="D50:D54"/>
    <mergeCell ref="A50:A54"/>
    <mergeCell ref="AA137:AA141"/>
    <mergeCell ref="AA122:AA126"/>
    <mergeCell ref="AB122:AB126"/>
    <mergeCell ref="AC179:AC183"/>
    <mergeCell ref="X179:X183"/>
    <mergeCell ref="T221:T225"/>
    <mergeCell ref="E168:E172"/>
    <mergeCell ref="R168:R172"/>
    <mergeCell ref="S168:S172"/>
    <mergeCell ref="T168:T172"/>
    <mergeCell ref="A178:Z178"/>
    <mergeCell ref="AB210:AB214"/>
    <mergeCell ref="AB216:AB220"/>
    <mergeCell ref="V200:V204"/>
    <mergeCell ref="AA221:AA225"/>
    <mergeCell ref="Z236:Z240"/>
    <mergeCell ref="W200:W204"/>
    <mergeCell ref="AA200:AA204"/>
    <mergeCell ref="U210:U214"/>
    <mergeCell ref="U221:U225"/>
    <mergeCell ref="U216:U220"/>
    <mergeCell ref="W194:W198"/>
    <mergeCell ref="V194:V198"/>
    <mergeCell ref="U194:U198"/>
    <mergeCell ref="U189:U193"/>
    <mergeCell ref="Y168:Y172"/>
    <mergeCell ref="AB231:AB235"/>
    <mergeCell ref="W231:W235"/>
    <mergeCell ref="U236:U240"/>
    <mergeCell ref="AA216:AA220"/>
    <mergeCell ref="X221:X225"/>
    <mergeCell ref="W216:W220"/>
    <mergeCell ref="AA210:AA214"/>
    <mergeCell ref="V189:V193"/>
    <mergeCell ref="U200:U204"/>
    <mergeCell ref="V210:V214"/>
    <mergeCell ref="AB205:AB209"/>
    <mergeCell ref="W205:W209"/>
    <mergeCell ref="R194:R198"/>
    <mergeCell ref="D194:D198"/>
    <mergeCell ref="E194:E198"/>
    <mergeCell ref="D189:D193"/>
    <mergeCell ref="W158:W162"/>
    <mergeCell ref="AD117:AD121"/>
    <mergeCell ref="AA107:AA111"/>
    <mergeCell ref="AD80:AD84"/>
    <mergeCell ref="AB55:AB59"/>
    <mergeCell ref="X112:X116"/>
    <mergeCell ref="S112:S116"/>
    <mergeCell ref="S102:S106"/>
    <mergeCell ref="AD97:AD101"/>
    <mergeCell ref="AA97:AA101"/>
    <mergeCell ref="AC112:AC116"/>
    <mergeCell ref="Y85:Y89"/>
    <mergeCell ref="AB147:AB151"/>
    <mergeCell ref="AC147:AC151"/>
    <mergeCell ref="Z147:Z151"/>
    <mergeCell ref="AC163:AC167"/>
    <mergeCell ref="R117:R121"/>
    <mergeCell ref="X117:X121"/>
    <mergeCell ref="Z97:Z101"/>
    <mergeCell ref="E112:E116"/>
    <mergeCell ref="Z85:Z89"/>
    <mergeCell ref="Z112:Z116"/>
    <mergeCell ref="X60:X64"/>
    <mergeCell ref="Y60:Y64"/>
    <mergeCell ref="E173:E177"/>
    <mergeCell ref="X173:X177"/>
    <mergeCell ref="W173:W177"/>
    <mergeCell ref="C45:C49"/>
    <mergeCell ref="D55:D59"/>
    <mergeCell ref="S75:S79"/>
    <mergeCell ref="T65:T69"/>
    <mergeCell ref="U50:U54"/>
    <mergeCell ref="B75:B79"/>
    <mergeCell ref="A97:A101"/>
    <mergeCell ref="E50:E54"/>
    <mergeCell ref="A75:A79"/>
    <mergeCell ref="X55:X59"/>
    <mergeCell ref="AD112:AD116"/>
    <mergeCell ref="AB80:AB84"/>
    <mergeCell ref="AB60:AB64"/>
    <mergeCell ref="AA60:AA64"/>
    <mergeCell ref="Z55:Z59"/>
    <mergeCell ref="Y112:Y116"/>
    <mergeCell ref="Y97:Y101"/>
    <mergeCell ref="Z107:Z111"/>
    <mergeCell ref="C50:C54"/>
    <mergeCell ref="S50:S54"/>
    <mergeCell ref="T50:T54"/>
    <mergeCell ref="W50:W54"/>
    <mergeCell ref="C112:C116"/>
    <mergeCell ref="D112:D116"/>
    <mergeCell ref="B112:B116"/>
    <mergeCell ref="R112:R116"/>
    <mergeCell ref="A65:A69"/>
    <mergeCell ref="B97:B101"/>
    <mergeCell ref="AC173:AC177"/>
    <mergeCell ref="A60:A64"/>
    <mergeCell ref="AB65:AB69"/>
    <mergeCell ref="D45:D49"/>
    <mergeCell ref="R60:R64"/>
    <mergeCell ref="D65:D69"/>
    <mergeCell ref="R107:R111"/>
    <mergeCell ref="A107:A111"/>
    <mergeCell ref="B50:B54"/>
    <mergeCell ref="V102:V106"/>
    <mergeCell ref="W102:W106"/>
    <mergeCell ref="V107:V111"/>
    <mergeCell ref="T55:T59"/>
    <mergeCell ref="B90:B94"/>
    <mergeCell ref="C97:C101"/>
    <mergeCell ref="E107:E111"/>
    <mergeCell ref="U107:U111"/>
    <mergeCell ref="R97:R101"/>
    <mergeCell ref="A102:A106"/>
    <mergeCell ref="T97:T101"/>
    <mergeCell ref="R75:R79"/>
    <mergeCell ref="B60:B64"/>
    <mergeCell ref="C60:C64"/>
    <mergeCell ref="W60:W64"/>
    <mergeCell ref="D60:D64"/>
    <mergeCell ref="E60:E64"/>
    <mergeCell ref="U65:U69"/>
    <mergeCell ref="C70:C74"/>
    <mergeCell ref="B55:B59"/>
    <mergeCell ref="A45:A49"/>
    <mergeCell ref="B45:B49"/>
    <mergeCell ref="S60:S64"/>
    <mergeCell ref="AC80:AC84"/>
    <mergeCell ref="AA85:AA89"/>
    <mergeCell ref="AC60:AC64"/>
    <mergeCell ref="V65:V69"/>
    <mergeCell ref="AC65:AC69"/>
    <mergeCell ref="Z65:Z69"/>
    <mergeCell ref="W65:W69"/>
    <mergeCell ref="AA117:AA121"/>
    <mergeCell ref="AA80:AA84"/>
    <mergeCell ref="E75:E79"/>
    <mergeCell ref="AB70:AB74"/>
    <mergeCell ref="AA70:AA74"/>
    <mergeCell ref="Y65:Y69"/>
    <mergeCell ref="R65:R69"/>
    <mergeCell ref="T60:T64"/>
    <mergeCell ref="Z117:Z121"/>
    <mergeCell ref="Z102:Z106"/>
    <mergeCell ref="V85:V89"/>
    <mergeCell ref="U60:U64"/>
    <mergeCell ref="AC75:AC79"/>
    <mergeCell ref="AB112:AB116"/>
    <mergeCell ref="A117:A121"/>
    <mergeCell ref="V75:V79"/>
    <mergeCell ref="T34:T38"/>
    <mergeCell ref="A112:A116"/>
    <mergeCell ref="E85:E89"/>
    <mergeCell ref="R85:R89"/>
    <mergeCell ref="R127:R131"/>
    <mergeCell ref="D127:D131"/>
    <mergeCell ref="U127:U131"/>
    <mergeCell ref="X85:X89"/>
    <mergeCell ref="B117:B121"/>
    <mergeCell ref="Y137:Y141"/>
    <mergeCell ref="Z137:Z141"/>
    <mergeCell ref="Y127:Y131"/>
    <mergeCell ref="Z127:Z131"/>
    <mergeCell ref="V127:V131"/>
    <mergeCell ref="S127:S131"/>
    <mergeCell ref="T127:T131"/>
    <mergeCell ref="B127:B131"/>
    <mergeCell ref="D75:D79"/>
    <mergeCell ref="Y75:Y79"/>
    <mergeCell ref="Y70:Y74"/>
    <mergeCell ref="X70:X74"/>
    <mergeCell ref="Z70:Z74"/>
    <mergeCell ref="B122:B126"/>
    <mergeCell ref="C122:C126"/>
    <mergeCell ref="D122:D126"/>
    <mergeCell ref="S85:S89"/>
    <mergeCell ref="S122:S126"/>
    <mergeCell ref="U117:U121"/>
    <mergeCell ref="X127:X131"/>
    <mergeCell ref="A85:A89"/>
    <mergeCell ref="B142:B146"/>
    <mergeCell ref="C142:C146"/>
    <mergeCell ref="D142:D146"/>
    <mergeCell ref="E142:E146"/>
    <mergeCell ref="R142:R146"/>
    <mergeCell ref="AA147:AA151"/>
    <mergeCell ref="V97:V101"/>
    <mergeCell ref="D107:D111"/>
    <mergeCell ref="X107:X111"/>
    <mergeCell ref="W122:W126"/>
    <mergeCell ref="X122:X126"/>
    <mergeCell ref="AA112:AA116"/>
    <mergeCell ref="W107:W111"/>
    <mergeCell ref="B107:B111"/>
    <mergeCell ref="C107:C111"/>
    <mergeCell ref="S107:S111"/>
    <mergeCell ref="U102:U106"/>
    <mergeCell ref="Y107:Y111"/>
    <mergeCell ref="U112:U116"/>
    <mergeCell ref="T107:T111"/>
    <mergeCell ref="D102:D106"/>
    <mergeCell ref="R122:R126"/>
    <mergeCell ref="W132:W136"/>
    <mergeCell ref="U122:U126"/>
    <mergeCell ref="D132:D136"/>
    <mergeCell ref="Y147:Y151"/>
    <mergeCell ref="Z142:Z146"/>
    <mergeCell ref="AA142:AA146"/>
    <mergeCell ref="E97:E101"/>
    <mergeCell ref="Y117:Y121"/>
    <mergeCell ref="AC184:AC188"/>
    <mergeCell ref="T112:T116"/>
    <mergeCell ref="U70:U74"/>
    <mergeCell ref="S70:S74"/>
    <mergeCell ref="E65:E69"/>
    <mergeCell ref="AB189:AB193"/>
    <mergeCell ref="A147:A151"/>
    <mergeCell ref="AB194:AB198"/>
    <mergeCell ref="AB158:AB162"/>
    <mergeCell ref="AD132:AD136"/>
    <mergeCell ref="AA102:AA106"/>
    <mergeCell ref="AC97:AC101"/>
    <mergeCell ref="AA75:AA79"/>
    <mergeCell ref="AB97:AB101"/>
    <mergeCell ref="AA127:AA131"/>
    <mergeCell ref="AB127:AB131"/>
    <mergeCell ref="A90:A94"/>
    <mergeCell ref="AC132:AC136"/>
    <mergeCell ref="AC127:AC131"/>
    <mergeCell ref="AD127:AD131"/>
    <mergeCell ref="AD122:AD126"/>
    <mergeCell ref="S137:S141"/>
    <mergeCell ref="AA184:AA188"/>
    <mergeCell ref="AA194:AA198"/>
    <mergeCell ref="U158:U162"/>
    <mergeCell ref="U147:U151"/>
    <mergeCell ref="U137:U141"/>
    <mergeCell ref="W127:W131"/>
    <mergeCell ref="AB184:AB188"/>
    <mergeCell ref="Z158:Z162"/>
    <mergeCell ref="T189:T193"/>
    <mergeCell ref="Y184:Y188"/>
    <mergeCell ref="AB173:AB177"/>
    <mergeCell ref="AD184:AD188"/>
    <mergeCell ref="AC122:AC126"/>
    <mergeCell ref="A55:A59"/>
    <mergeCell ref="AD55:AD59"/>
    <mergeCell ref="AD60:AD64"/>
    <mergeCell ref="AD107:AD111"/>
    <mergeCell ref="AD163:AD167"/>
    <mergeCell ref="AD173:AD177"/>
    <mergeCell ref="T200:T204"/>
    <mergeCell ref="AD90:AD94"/>
    <mergeCell ref="AC102:AC106"/>
    <mergeCell ref="AB179:AB183"/>
    <mergeCell ref="AB137:AB141"/>
    <mergeCell ref="AC137:AC141"/>
    <mergeCell ref="Z153:Z157"/>
    <mergeCell ref="T158:T162"/>
    <mergeCell ref="AD153:AD157"/>
    <mergeCell ref="A152:AD152"/>
    <mergeCell ref="AB85:AB89"/>
    <mergeCell ref="AC85:AC89"/>
    <mergeCell ref="AB117:AB121"/>
    <mergeCell ref="AC107:AC111"/>
    <mergeCell ref="D147:D151"/>
    <mergeCell ref="W70:W74"/>
    <mergeCell ref="AC70:AC74"/>
    <mergeCell ref="X137:X141"/>
    <mergeCell ref="AD137:AD141"/>
    <mergeCell ref="X194:X198"/>
    <mergeCell ref="X158:X162"/>
    <mergeCell ref="Z179:Z183"/>
    <mergeCell ref="AA189:AA193"/>
    <mergeCell ref="Z226:Z230"/>
    <mergeCell ref="Z255:Z259"/>
    <mergeCell ref="Z168:Z172"/>
    <mergeCell ref="AA168:AA172"/>
    <mergeCell ref="AD205:AD209"/>
    <mergeCell ref="AC205:AC209"/>
    <mergeCell ref="AC210:AC214"/>
    <mergeCell ref="Z189:Z193"/>
    <mergeCell ref="AA153:AA157"/>
    <mergeCell ref="X270:X274"/>
    <mergeCell ref="AB270:AB274"/>
    <mergeCell ref="AA270:AA274"/>
    <mergeCell ref="AB245:AB249"/>
    <mergeCell ref="Y260:Y264"/>
    <mergeCell ref="Z260:Z264"/>
    <mergeCell ref="AA260:AA264"/>
    <mergeCell ref="AD285:AD289"/>
    <mergeCell ref="Y189:Y193"/>
    <mergeCell ref="Z205:Z209"/>
    <mergeCell ref="AD179:AD183"/>
    <mergeCell ref="AD158:AD162"/>
    <mergeCell ref="Y163:Y167"/>
    <mergeCell ref="AA158:AA162"/>
    <mergeCell ref="AD200:AD204"/>
    <mergeCell ref="AA205:AA209"/>
    <mergeCell ref="AA179:AA183"/>
    <mergeCell ref="AD216:AD220"/>
    <mergeCell ref="AD210:AD214"/>
    <mergeCell ref="Y158:Y162"/>
    <mergeCell ref="AD221:AD225"/>
    <mergeCell ref="X210:X214"/>
    <mergeCell ref="Z194:Z198"/>
    <mergeCell ref="B297:B301"/>
    <mergeCell ref="C270:C274"/>
    <mergeCell ref="C297:C301"/>
    <mergeCell ref="Z173:Z177"/>
    <mergeCell ref="AB168:AB172"/>
    <mergeCell ref="AC168:AC172"/>
    <mergeCell ref="AC317:AC321"/>
    <mergeCell ref="Z210:Z214"/>
    <mergeCell ref="Y216:Y220"/>
    <mergeCell ref="Z216:Z220"/>
    <mergeCell ref="X184:X188"/>
    <mergeCell ref="X236:X240"/>
    <mergeCell ref="AA226:AA230"/>
    <mergeCell ref="AB226:AB230"/>
    <mergeCell ref="Z200:Z204"/>
    <mergeCell ref="Z163:Z167"/>
    <mergeCell ref="AC231:AC235"/>
    <mergeCell ref="X245:X249"/>
    <mergeCell ref="Z245:Z249"/>
    <mergeCell ref="A242:AD242"/>
    <mergeCell ref="A243:AD243"/>
    <mergeCell ref="AD260:AD264"/>
    <mergeCell ref="AC221:AC225"/>
    <mergeCell ref="X255:X259"/>
    <mergeCell ref="Y255:Y259"/>
    <mergeCell ref="C265:C269"/>
    <mergeCell ref="E265:E269"/>
    <mergeCell ref="B216:B220"/>
    <mergeCell ref="D210:D214"/>
    <mergeCell ref="E216:E220"/>
    <mergeCell ref="Y250:Y254"/>
    <mergeCell ref="X226:X230"/>
    <mergeCell ref="A280:A284"/>
    <mergeCell ref="E280:E284"/>
    <mergeCell ref="R280:R284"/>
    <mergeCell ref="S280:S284"/>
    <mergeCell ref="R270:R274"/>
    <mergeCell ref="T275:T279"/>
    <mergeCell ref="U275:U279"/>
    <mergeCell ref="W270:W274"/>
    <mergeCell ref="B270:B274"/>
    <mergeCell ref="S270:S274"/>
    <mergeCell ref="D270:D274"/>
    <mergeCell ref="V270:V274"/>
    <mergeCell ref="A270:A274"/>
    <mergeCell ref="C290:C294"/>
    <mergeCell ref="D290:D294"/>
    <mergeCell ref="E290:E294"/>
    <mergeCell ref="R290:R294"/>
    <mergeCell ref="S290:S294"/>
    <mergeCell ref="T290:T294"/>
    <mergeCell ref="D280:D284"/>
    <mergeCell ref="T270:T274"/>
    <mergeCell ref="C280:C284"/>
    <mergeCell ref="B285:B289"/>
    <mergeCell ref="C285:C289"/>
    <mergeCell ref="D285:D289"/>
    <mergeCell ref="E270:E274"/>
    <mergeCell ref="AB297:AB301"/>
    <mergeCell ref="Y297:Y301"/>
    <mergeCell ref="E317:E321"/>
    <mergeCell ref="Z302:Z306"/>
    <mergeCell ref="X307:X311"/>
    <mergeCell ref="E297:E301"/>
    <mergeCell ref="R297:R301"/>
    <mergeCell ref="Y307:Y311"/>
    <mergeCell ref="Z307:Z311"/>
    <mergeCell ref="V307:V311"/>
    <mergeCell ref="X312:X316"/>
    <mergeCell ref="U312:U316"/>
    <mergeCell ref="AB302:AB306"/>
    <mergeCell ref="Z297:Z301"/>
    <mergeCell ref="AA275:AA279"/>
    <mergeCell ref="AB275:AB279"/>
    <mergeCell ref="X297:X301"/>
    <mergeCell ref="Y275:Y279"/>
    <mergeCell ref="Z275:Z279"/>
    <mergeCell ref="W280:W284"/>
    <mergeCell ref="X280:X284"/>
    <mergeCell ref="Y280:Y284"/>
    <mergeCell ref="Z280:Z284"/>
    <mergeCell ref="AA280:AA284"/>
    <mergeCell ref="U307:U311"/>
    <mergeCell ref="T297:T301"/>
    <mergeCell ref="T280:T284"/>
    <mergeCell ref="U280:U284"/>
    <mergeCell ref="V280:V284"/>
    <mergeCell ref="E285:E289"/>
    <mergeCell ref="AC307:AC311"/>
    <mergeCell ref="AB333:AB337"/>
    <mergeCell ref="X302:X306"/>
    <mergeCell ref="U317:U321"/>
    <mergeCell ref="D307:D311"/>
    <mergeCell ref="E307:E311"/>
    <mergeCell ref="V302:V306"/>
    <mergeCell ref="R307:R311"/>
    <mergeCell ref="S302:S306"/>
    <mergeCell ref="S312:S316"/>
    <mergeCell ref="W328:W332"/>
    <mergeCell ref="Y323:Y327"/>
    <mergeCell ref="C333:C337"/>
    <mergeCell ref="B307:B311"/>
    <mergeCell ref="AB328:AB332"/>
    <mergeCell ref="B333:B337"/>
    <mergeCell ref="E302:E306"/>
    <mergeCell ref="B384:B388"/>
    <mergeCell ref="Z349:Z353"/>
    <mergeCell ref="Y359:Y363"/>
    <mergeCell ref="T364:T368"/>
    <mergeCell ref="S369:S373"/>
    <mergeCell ref="T369:T373"/>
    <mergeCell ref="S364:S368"/>
    <mergeCell ref="V354:V358"/>
    <mergeCell ref="A323:A327"/>
    <mergeCell ref="D317:D321"/>
    <mergeCell ref="Z369:Z373"/>
    <mergeCell ref="V364:V368"/>
    <mergeCell ref="W347:W348"/>
    <mergeCell ref="S384:S388"/>
    <mergeCell ref="A389:A393"/>
    <mergeCell ref="B389:B393"/>
    <mergeCell ref="A415:A419"/>
    <mergeCell ref="B415:B419"/>
    <mergeCell ref="B374:B378"/>
    <mergeCell ref="R349:R353"/>
    <mergeCell ref="C317:C321"/>
    <mergeCell ref="B328:B332"/>
    <mergeCell ref="A338:AD338"/>
    <mergeCell ref="W333:W337"/>
    <mergeCell ref="A328:A332"/>
    <mergeCell ref="A317:A321"/>
    <mergeCell ref="E328:E332"/>
    <mergeCell ref="AD328:AD332"/>
    <mergeCell ref="E323:E327"/>
    <mergeCell ref="B317:B321"/>
    <mergeCell ref="W364:W368"/>
    <mergeCell ref="R410:R414"/>
    <mergeCell ref="AA344:AA348"/>
    <mergeCell ref="AB339:AB343"/>
    <mergeCell ref="AA339:AA343"/>
    <mergeCell ref="AB384:AB388"/>
    <mergeCell ref="AB317:AB321"/>
    <mergeCell ref="AD323:AD327"/>
    <mergeCell ref="AD359:AD363"/>
    <mergeCell ref="AD354:AD358"/>
    <mergeCell ref="AD349:AD353"/>
    <mergeCell ref="AD312:AD316"/>
    <mergeCell ref="AD374:AD378"/>
    <mergeCell ref="V333:V337"/>
    <mergeCell ref="AC354:AC358"/>
    <mergeCell ref="AB312:AB316"/>
    <mergeCell ref="AA312:AA316"/>
    <mergeCell ref="AC421:AC425"/>
    <mergeCell ref="AB421:AB425"/>
    <mergeCell ref="V297:V301"/>
    <mergeCell ref="D312:D316"/>
    <mergeCell ref="W307:W311"/>
    <mergeCell ref="T317:T321"/>
    <mergeCell ref="T302:T306"/>
    <mergeCell ref="B354:B358"/>
    <mergeCell ref="E312:E316"/>
    <mergeCell ref="R344:R346"/>
    <mergeCell ref="V349:V353"/>
    <mergeCell ref="U354:U358"/>
    <mergeCell ref="B344:B348"/>
    <mergeCell ref="U339:U343"/>
    <mergeCell ref="W359:W363"/>
    <mergeCell ref="D354:D358"/>
    <mergeCell ref="AD421:AD425"/>
    <mergeCell ref="AA307:AA311"/>
    <mergeCell ref="AC369:AC373"/>
    <mergeCell ref="AB369:AB373"/>
    <mergeCell ref="AA369:AA373"/>
    <mergeCell ref="AC364:AC368"/>
    <mergeCell ref="AB364:AB368"/>
    <mergeCell ref="AA364:AA368"/>
    <mergeCell ref="AB344:AB348"/>
    <mergeCell ref="AB349:AB353"/>
    <mergeCell ref="AB354:AB358"/>
    <mergeCell ref="AC312:AC316"/>
    <mergeCell ref="AC323:AC327"/>
    <mergeCell ref="AC328:AC332"/>
    <mergeCell ref="AA421:AA425"/>
    <mergeCell ref="AA359:AA363"/>
    <mergeCell ref="AA354:AA358"/>
    <mergeCell ref="AD344:AD348"/>
    <mergeCell ref="S415:S419"/>
    <mergeCell ref="T415:T419"/>
    <mergeCell ref="U415:U419"/>
    <mergeCell ref="V415:V419"/>
    <mergeCell ref="W384:W388"/>
    <mergeCell ref="E359:E363"/>
    <mergeCell ref="R347:R348"/>
    <mergeCell ref="C344:C348"/>
    <mergeCell ref="U323:U327"/>
    <mergeCell ref="W349:W353"/>
    <mergeCell ref="T354:T358"/>
    <mergeCell ref="R359:R363"/>
    <mergeCell ref="C339:C343"/>
    <mergeCell ref="D323:D327"/>
    <mergeCell ref="B323:B327"/>
    <mergeCell ref="C323:C327"/>
    <mergeCell ref="S347:S348"/>
    <mergeCell ref="T347:T348"/>
    <mergeCell ref="U347:U348"/>
    <mergeCell ref="W374:W378"/>
    <mergeCell ref="V369:V373"/>
    <mergeCell ref="S354:S358"/>
    <mergeCell ref="E333:E337"/>
    <mergeCell ref="T344:T346"/>
    <mergeCell ref="U344:U346"/>
    <mergeCell ref="V344:V346"/>
    <mergeCell ref="R354:R358"/>
    <mergeCell ref="W344:W346"/>
    <mergeCell ref="D333:D337"/>
    <mergeCell ref="D328:D332"/>
    <mergeCell ref="C349:C353"/>
    <mergeCell ref="V323:V327"/>
    <mergeCell ref="S275:S279"/>
    <mergeCell ref="V275:V279"/>
    <mergeCell ref="W275:W279"/>
    <mergeCell ref="X275:X279"/>
    <mergeCell ref="X359:X363"/>
    <mergeCell ref="U359:U363"/>
    <mergeCell ref="T359:T363"/>
    <mergeCell ref="X354:X358"/>
    <mergeCell ref="W354:W358"/>
    <mergeCell ref="T307:T311"/>
    <mergeCell ref="V312:V316"/>
    <mergeCell ref="Y226:Y230"/>
    <mergeCell ref="V359:V363"/>
    <mergeCell ref="W236:W240"/>
    <mergeCell ref="A236:E240"/>
    <mergeCell ref="R285:R289"/>
    <mergeCell ref="S285:S289"/>
    <mergeCell ref="T285:T289"/>
    <mergeCell ref="U285:U289"/>
    <mergeCell ref="V285:V289"/>
    <mergeCell ref="S231:S235"/>
    <mergeCell ref="T245:T249"/>
    <mergeCell ref="A241:Z241"/>
    <mergeCell ref="V339:V343"/>
    <mergeCell ref="B349:B353"/>
    <mergeCell ref="C354:C358"/>
    <mergeCell ref="E354:E358"/>
    <mergeCell ref="W339:W343"/>
    <mergeCell ref="T333:T337"/>
    <mergeCell ref="T323:T327"/>
    <mergeCell ref="U333:U337"/>
    <mergeCell ref="S323:S327"/>
    <mergeCell ref="R231:R235"/>
    <mergeCell ref="X216:X220"/>
    <mergeCell ref="T255:T259"/>
    <mergeCell ref="B265:B269"/>
    <mergeCell ref="R250:R254"/>
    <mergeCell ref="V250:V254"/>
    <mergeCell ref="Y231:Y235"/>
    <mergeCell ref="C226:C230"/>
    <mergeCell ref="C221:C225"/>
    <mergeCell ref="X231:X235"/>
    <mergeCell ref="W255:W259"/>
    <mergeCell ref="U255:U259"/>
    <mergeCell ref="T250:T254"/>
    <mergeCell ref="E245:E249"/>
    <mergeCell ref="A245:A249"/>
    <mergeCell ref="A250:A254"/>
    <mergeCell ref="D260:D264"/>
    <mergeCell ref="E260:E264"/>
    <mergeCell ref="V255:V259"/>
    <mergeCell ref="B255:B259"/>
    <mergeCell ref="C250:C254"/>
    <mergeCell ref="U260:U264"/>
    <mergeCell ref="U265:U269"/>
    <mergeCell ref="E226:E230"/>
    <mergeCell ref="R245:R249"/>
    <mergeCell ref="C245:C249"/>
    <mergeCell ref="B260:B264"/>
    <mergeCell ref="V265:V269"/>
    <mergeCell ref="D216:D220"/>
    <mergeCell ref="W226:W230"/>
    <mergeCell ref="W221:W225"/>
    <mergeCell ref="E250:E254"/>
    <mergeCell ref="U245:U249"/>
    <mergeCell ref="Z421:Z425"/>
    <mergeCell ref="Z364:Z368"/>
    <mergeCell ref="D359:D363"/>
    <mergeCell ref="C374:C378"/>
    <mergeCell ref="D374:D378"/>
    <mergeCell ref="S379:S383"/>
    <mergeCell ref="W415:W419"/>
    <mergeCell ref="X415:X419"/>
    <mergeCell ref="Y415:Y419"/>
    <mergeCell ref="Z415:Z419"/>
    <mergeCell ref="C384:C388"/>
    <mergeCell ref="D364:D368"/>
    <mergeCell ref="R384:R388"/>
    <mergeCell ref="B359:B363"/>
    <mergeCell ref="S359:S363"/>
    <mergeCell ref="B364:B368"/>
    <mergeCell ref="D384:D388"/>
    <mergeCell ref="U421:U425"/>
    <mergeCell ref="W389:W391"/>
    <mergeCell ref="W392:W393"/>
    <mergeCell ref="B395:B399"/>
    <mergeCell ref="R421:R425"/>
    <mergeCell ref="D379:D383"/>
    <mergeCell ref="B379:B383"/>
    <mergeCell ref="C379:C383"/>
    <mergeCell ref="X344:X346"/>
    <mergeCell ref="Y312:Y316"/>
    <mergeCell ref="X317:X321"/>
    <mergeCell ref="Y317:Y321"/>
    <mergeCell ref="E255:E259"/>
    <mergeCell ref="X328:X332"/>
    <mergeCell ref="A200:A204"/>
    <mergeCell ref="B194:B198"/>
    <mergeCell ref="B210:B214"/>
    <mergeCell ref="C168:C172"/>
    <mergeCell ref="D168:D172"/>
    <mergeCell ref="D200:D204"/>
    <mergeCell ref="R200:R204"/>
    <mergeCell ref="B226:B230"/>
    <mergeCell ref="D221:D225"/>
    <mergeCell ref="B312:B316"/>
    <mergeCell ref="V395:V399"/>
    <mergeCell ref="W395:W399"/>
    <mergeCell ref="X395:X399"/>
    <mergeCell ref="W379:W383"/>
    <mergeCell ref="X379:X383"/>
    <mergeCell ref="Y379:Y383"/>
    <mergeCell ref="Z379:Z383"/>
    <mergeCell ref="S245:S249"/>
    <mergeCell ref="A296:AD296"/>
    <mergeCell ref="A255:A259"/>
    <mergeCell ref="C364:C368"/>
    <mergeCell ref="R364:R368"/>
    <mergeCell ref="C359:C363"/>
    <mergeCell ref="A374:A378"/>
    <mergeCell ref="AA384:AA388"/>
    <mergeCell ref="Y347:Y348"/>
    <mergeCell ref="X260:X264"/>
    <mergeCell ref="E349:E353"/>
    <mergeCell ref="S344:S346"/>
    <mergeCell ref="R317:R321"/>
    <mergeCell ref="U349:U353"/>
    <mergeCell ref="D344:D348"/>
    <mergeCell ref="S153:S157"/>
    <mergeCell ref="C163:C167"/>
    <mergeCell ref="T137:T141"/>
    <mergeCell ref="B168:B172"/>
    <mergeCell ref="A312:A316"/>
    <mergeCell ref="A307:A311"/>
    <mergeCell ref="A302:A306"/>
    <mergeCell ref="U179:U183"/>
    <mergeCell ref="B189:B193"/>
    <mergeCell ref="D339:D343"/>
    <mergeCell ref="R236:R240"/>
    <mergeCell ref="A173:A177"/>
    <mergeCell ref="T179:T183"/>
    <mergeCell ref="B339:B343"/>
    <mergeCell ref="A265:A269"/>
    <mergeCell ref="A260:A264"/>
    <mergeCell ref="T265:T269"/>
    <mergeCell ref="D255:D259"/>
    <mergeCell ref="S255:S259"/>
    <mergeCell ref="B250:B254"/>
    <mergeCell ref="S250:S254"/>
    <mergeCell ref="E184:E188"/>
    <mergeCell ref="T226:T230"/>
    <mergeCell ref="D226:D230"/>
    <mergeCell ref="S210:S214"/>
    <mergeCell ref="A285:A289"/>
    <mergeCell ref="C231:C235"/>
    <mergeCell ref="R221:R225"/>
    <mergeCell ref="E210:E214"/>
    <mergeCell ref="R205:R209"/>
    <mergeCell ref="C210:C214"/>
    <mergeCell ref="R226:R230"/>
    <mergeCell ref="V163:V167"/>
    <mergeCell ref="B132:B136"/>
    <mergeCell ref="T132:T136"/>
    <mergeCell ref="U132:U136"/>
    <mergeCell ref="A132:A136"/>
    <mergeCell ref="D163:D167"/>
    <mergeCell ref="E163:E167"/>
    <mergeCell ref="E153:E157"/>
    <mergeCell ref="C127:C131"/>
    <mergeCell ref="S142:S146"/>
    <mergeCell ref="T142:T146"/>
    <mergeCell ref="U142:U146"/>
    <mergeCell ref="V205:V209"/>
    <mergeCell ref="U205:U209"/>
    <mergeCell ref="V231:V235"/>
    <mergeCell ref="U226:U230"/>
    <mergeCell ref="U231:U235"/>
    <mergeCell ref="D231:D235"/>
    <mergeCell ref="V216:V220"/>
    <mergeCell ref="U184:U188"/>
    <mergeCell ref="V184:V188"/>
    <mergeCell ref="T163:T167"/>
    <mergeCell ref="E231:E235"/>
    <mergeCell ref="S179:S183"/>
    <mergeCell ref="S189:S193"/>
    <mergeCell ref="U173:U177"/>
    <mergeCell ref="V173:V177"/>
    <mergeCell ref="E221:E225"/>
    <mergeCell ref="C216:C220"/>
    <mergeCell ref="R137:R141"/>
    <mergeCell ref="C153:C157"/>
    <mergeCell ref="S163:S167"/>
    <mergeCell ref="E137:E141"/>
    <mergeCell ref="T153:T157"/>
    <mergeCell ref="V132:V136"/>
    <mergeCell ref="V117:V121"/>
    <mergeCell ref="B70:B74"/>
    <mergeCell ref="T147:T151"/>
    <mergeCell ref="D137:D141"/>
    <mergeCell ref="V158:V162"/>
    <mergeCell ref="C147:C151"/>
    <mergeCell ref="A122:A126"/>
    <mergeCell ref="E147:E151"/>
    <mergeCell ref="W137:W141"/>
    <mergeCell ref="S158:S162"/>
    <mergeCell ref="R158:R162"/>
    <mergeCell ref="U163:U167"/>
    <mergeCell ref="U153:U157"/>
    <mergeCell ref="V153:V157"/>
    <mergeCell ref="R147:R151"/>
    <mergeCell ref="S147:S151"/>
    <mergeCell ref="D153:D157"/>
    <mergeCell ref="E70:E74"/>
    <mergeCell ref="R70:R74"/>
    <mergeCell ref="V122:V126"/>
    <mergeCell ref="W97:W101"/>
    <mergeCell ref="U97:U101"/>
    <mergeCell ref="E122:E126"/>
    <mergeCell ref="V70:V74"/>
    <mergeCell ref="E132:E136"/>
    <mergeCell ref="R132:R136"/>
    <mergeCell ref="S132:S136"/>
    <mergeCell ref="C137:C141"/>
    <mergeCell ref="A127:A131"/>
    <mergeCell ref="Z60:Z64"/>
    <mergeCell ref="R9:AD9"/>
    <mergeCell ref="AD34:AD38"/>
    <mergeCell ref="B34:B38"/>
    <mergeCell ref="C132:C136"/>
    <mergeCell ref="B19:B23"/>
    <mergeCell ref="W29:W33"/>
    <mergeCell ref="S29:S33"/>
    <mergeCell ref="E19:E23"/>
    <mergeCell ref="D34:D38"/>
    <mergeCell ref="B9:B12"/>
    <mergeCell ref="D10:D12"/>
    <mergeCell ref="F10:F12"/>
    <mergeCell ref="E9:E12"/>
    <mergeCell ref="C9:D9"/>
    <mergeCell ref="X29:X33"/>
    <mergeCell ref="C39:C43"/>
    <mergeCell ref="C55:C59"/>
    <mergeCell ref="B65:B69"/>
    <mergeCell ref="C65:C69"/>
    <mergeCell ref="X90:X94"/>
    <mergeCell ref="AD75:AD79"/>
    <mergeCell ref="AD102:AD106"/>
    <mergeCell ref="AC117:AC121"/>
    <mergeCell ref="AD85:AD89"/>
    <mergeCell ref="AA65:AA69"/>
    <mergeCell ref="T75:T79"/>
    <mergeCell ref="W75:W79"/>
    <mergeCell ref="X75:X79"/>
    <mergeCell ref="AD65:AD69"/>
    <mergeCell ref="AB107:AB111"/>
    <mergeCell ref="AB102:AB106"/>
    <mergeCell ref="AD70:AD74"/>
    <mergeCell ref="C75:C79"/>
    <mergeCell ref="A70:A74"/>
    <mergeCell ref="U168:U172"/>
    <mergeCell ref="V168:V172"/>
    <mergeCell ref="W168:W172"/>
    <mergeCell ref="X168:X172"/>
    <mergeCell ref="V147:V151"/>
    <mergeCell ref="A137:A141"/>
    <mergeCell ref="C102:C106"/>
    <mergeCell ref="C117:C121"/>
    <mergeCell ref="D117:D121"/>
    <mergeCell ref="S97:S101"/>
    <mergeCell ref="T70:T74"/>
    <mergeCell ref="X97:X101"/>
    <mergeCell ref="A96:Z96"/>
    <mergeCell ref="B102:B106"/>
    <mergeCell ref="D70:D74"/>
    <mergeCell ref="V112:V116"/>
    <mergeCell ref="U75:U79"/>
    <mergeCell ref="U85:U89"/>
    <mergeCell ref="C158:C162"/>
    <mergeCell ref="R153:R157"/>
    <mergeCell ref="B147:B151"/>
    <mergeCell ref="D158:D162"/>
    <mergeCell ref="W112:W116"/>
    <mergeCell ref="Y153:Y157"/>
    <mergeCell ref="D97:D101"/>
    <mergeCell ref="B85:B89"/>
    <mergeCell ref="C85:C89"/>
    <mergeCell ref="D85:D89"/>
    <mergeCell ref="W147:W151"/>
    <mergeCell ref="S10:S12"/>
    <mergeCell ref="AA39:AA43"/>
    <mergeCell ref="E34:E38"/>
    <mergeCell ref="A5:AA5"/>
    <mergeCell ref="A6:AA6"/>
    <mergeCell ref="A7:AA7"/>
    <mergeCell ref="A24:A28"/>
    <mergeCell ref="Y24:Y28"/>
    <mergeCell ref="W19:W23"/>
    <mergeCell ref="X19:X23"/>
    <mergeCell ref="C19:C23"/>
    <mergeCell ref="D29:D33"/>
    <mergeCell ref="D19:D23"/>
    <mergeCell ref="S24:S28"/>
    <mergeCell ref="D24:D28"/>
    <mergeCell ref="E24:E28"/>
    <mergeCell ref="AA34:AA38"/>
    <mergeCell ref="AA24:AA28"/>
    <mergeCell ref="A34:A38"/>
    <mergeCell ref="A15:AD15"/>
    <mergeCell ref="AD19:AD23"/>
    <mergeCell ref="A39:A43"/>
    <mergeCell ref="C10:C12"/>
    <mergeCell ref="A13:B13"/>
    <mergeCell ref="U11:AD11"/>
    <mergeCell ref="A14:AD14"/>
    <mergeCell ref="A9:A12"/>
    <mergeCell ref="A29:A33"/>
    <mergeCell ref="E29:E33"/>
    <mergeCell ref="R10:R12"/>
    <mergeCell ref="F9:Q9"/>
    <mergeCell ref="AC24:AC28"/>
    <mergeCell ref="AB24:AB28"/>
    <mergeCell ref="D39:D43"/>
    <mergeCell ref="AD39:AD43"/>
    <mergeCell ref="AC19:AC23"/>
    <mergeCell ref="AB19:AB23"/>
    <mergeCell ref="AA19:AA23"/>
    <mergeCell ref="T11:T12"/>
    <mergeCell ref="G10:G12"/>
    <mergeCell ref="T24:T28"/>
    <mergeCell ref="A19:A23"/>
    <mergeCell ref="C24:C28"/>
    <mergeCell ref="Y34:Y38"/>
    <mergeCell ref="S34:S38"/>
    <mergeCell ref="B39:B43"/>
    <mergeCell ref="A16:AD16"/>
    <mergeCell ref="A17:AD17"/>
    <mergeCell ref="A18:AD18"/>
    <mergeCell ref="V29:V33"/>
    <mergeCell ref="AA29:AA33"/>
    <mergeCell ref="H10:Q11"/>
    <mergeCell ref="T10:AD10"/>
    <mergeCell ref="C29:C33"/>
    <mergeCell ref="AC29:AC33"/>
    <mergeCell ref="AB29:AB33"/>
    <mergeCell ref="AC34:AC38"/>
    <mergeCell ref="S39:S43"/>
    <mergeCell ref="T39:T43"/>
    <mergeCell ref="C34:C38"/>
    <mergeCell ref="Z34:Z38"/>
    <mergeCell ref="T19:T23"/>
    <mergeCell ref="Z19:Z23"/>
    <mergeCell ref="U19:U23"/>
    <mergeCell ref="R24:R28"/>
    <mergeCell ref="W39:W43"/>
    <mergeCell ref="U39:U43"/>
    <mergeCell ref="E39:E43"/>
    <mergeCell ref="U55:U59"/>
    <mergeCell ref="E45:E49"/>
    <mergeCell ref="W34:W38"/>
    <mergeCell ref="U34:U38"/>
    <mergeCell ref="R45:R49"/>
    <mergeCell ref="T29:T33"/>
    <mergeCell ref="V24:V28"/>
    <mergeCell ref="Z29:Z33"/>
    <mergeCell ref="S55:S59"/>
    <mergeCell ref="R29:R33"/>
    <mergeCell ref="U24:U28"/>
    <mergeCell ref="X39:X43"/>
    <mergeCell ref="U29:U33"/>
    <mergeCell ref="X24:X28"/>
    <mergeCell ref="S19:S23"/>
    <mergeCell ref="W45:W49"/>
    <mergeCell ref="A158:A162"/>
    <mergeCell ref="A179:A183"/>
    <mergeCell ref="A184:A188"/>
    <mergeCell ref="W85:W89"/>
    <mergeCell ref="T85:T89"/>
    <mergeCell ref="X65:X69"/>
    <mergeCell ref="V60:V64"/>
    <mergeCell ref="Z45:Z49"/>
    <mergeCell ref="S45:S49"/>
    <mergeCell ref="Z39:Z43"/>
    <mergeCell ref="AB39:AB43"/>
    <mergeCell ref="T45:T49"/>
    <mergeCell ref="U45:U49"/>
    <mergeCell ref="AA55:AA59"/>
    <mergeCell ref="R55:R59"/>
    <mergeCell ref="R34:R38"/>
    <mergeCell ref="Z24:Z28"/>
    <mergeCell ref="X34:X38"/>
    <mergeCell ref="X50:X54"/>
    <mergeCell ref="Y50:Y54"/>
    <mergeCell ref="Y45:Y49"/>
    <mergeCell ref="V55:V59"/>
    <mergeCell ref="X45:X49"/>
    <mergeCell ref="W55:W59"/>
    <mergeCell ref="V34:V38"/>
    <mergeCell ref="V45:V49"/>
    <mergeCell ref="R50:R54"/>
    <mergeCell ref="V50:V54"/>
    <mergeCell ref="W24:W28"/>
    <mergeCell ref="AB34:AB38"/>
    <mergeCell ref="S65:S69"/>
    <mergeCell ref="B29:B33"/>
    <mergeCell ref="B163:B167"/>
    <mergeCell ref="T173:T177"/>
    <mergeCell ref="S173:S177"/>
    <mergeCell ref="B179:B183"/>
    <mergeCell ref="D184:D188"/>
    <mergeCell ref="C173:C177"/>
    <mergeCell ref="D173:D177"/>
    <mergeCell ref="R173:R177"/>
    <mergeCell ref="D179:D183"/>
    <mergeCell ref="Y179:Y183"/>
    <mergeCell ref="AC50:AC54"/>
    <mergeCell ref="AC55:AC59"/>
    <mergeCell ref="Y132:Y136"/>
    <mergeCell ref="Z132:Z136"/>
    <mergeCell ref="W117:W121"/>
    <mergeCell ref="E127:E131"/>
    <mergeCell ref="S117:S121"/>
    <mergeCell ref="T117:T121"/>
    <mergeCell ref="T122:T126"/>
    <mergeCell ref="E117:E121"/>
    <mergeCell ref="Y122:Y126"/>
    <mergeCell ref="Z122:Z126"/>
    <mergeCell ref="X132:X136"/>
    <mergeCell ref="R102:R106"/>
    <mergeCell ref="E102:E106"/>
    <mergeCell ref="T102:T106"/>
    <mergeCell ref="B153:B157"/>
    <mergeCell ref="W153:W157"/>
    <mergeCell ref="V142:V146"/>
    <mergeCell ref="W142:W146"/>
    <mergeCell ref="X142:X146"/>
    <mergeCell ref="AB75:AB79"/>
    <mergeCell ref="AC426:AC430"/>
    <mergeCell ref="AB426:AB430"/>
    <mergeCell ref="V426:V430"/>
    <mergeCell ref="X421:X425"/>
    <mergeCell ref="A426:E430"/>
    <mergeCell ref="Z426:Z430"/>
    <mergeCell ref="Y421:Y425"/>
    <mergeCell ref="AA374:AA378"/>
    <mergeCell ref="AA389:AA393"/>
    <mergeCell ref="E374:E378"/>
    <mergeCell ref="A369:A373"/>
    <mergeCell ref="X426:X430"/>
    <mergeCell ref="X364:X368"/>
    <mergeCell ref="U369:U373"/>
    <mergeCell ref="Y384:Y388"/>
    <mergeCell ref="E379:E383"/>
    <mergeCell ref="E369:E373"/>
    <mergeCell ref="Z374:Z378"/>
    <mergeCell ref="C389:C393"/>
    <mergeCell ref="S421:S425"/>
    <mergeCell ref="A421:E425"/>
    <mergeCell ref="T421:T425"/>
    <mergeCell ref="A364:A368"/>
    <mergeCell ref="R426:R430"/>
    <mergeCell ref="U426:U430"/>
    <mergeCell ref="S426:S430"/>
    <mergeCell ref="W426:W430"/>
    <mergeCell ref="Y426:Y430"/>
    <mergeCell ref="T426:T430"/>
    <mergeCell ref="T379:T383"/>
    <mergeCell ref="E389:E393"/>
    <mergeCell ref="R415:R419"/>
    <mergeCell ref="A354:A358"/>
    <mergeCell ref="E344:E348"/>
    <mergeCell ref="W290:W294"/>
    <mergeCell ref="X290:X294"/>
    <mergeCell ref="W179:W183"/>
    <mergeCell ref="Y102:Y106"/>
    <mergeCell ref="Z75:Z79"/>
    <mergeCell ref="Y55:Y59"/>
    <mergeCell ref="V137:V141"/>
    <mergeCell ref="B137:B141"/>
    <mergeCell ref="A153:A157"/>
    <mergeCell ref="A142:A146"/>
    <mergeCell ref="X147:X151"/>
    <mergeCell ref="B184:B188"/>
    <mergeCell ref="C184:C188"/>
    <mergeCell ref="T184:T188"/>
    <mergeCell ref="AA333:AA337"/>
    <mergeCell ref="S307:S311"/>
    <mergeCell ref="X339:X343"/>
    <mergeCell ref="S339:S343"/>
    <mergeCell ref="A244:AD244"/>
    <mergeCell ref="U297:U301"/>
    <mergeCell ref="D245:D249"/>
    <mergeCell ref="R255:R259"/>
    <mergeCell ref="V260:V264"/>
    <mergeCell ref="W260:W264"/>
    <mergeCell ref="R328:R332"/>
    <mergeCell ref="R339:R343"/>
    <mergeCell ref="W323:W327"/>
    <mergeCell ref="E158:E162"/>
    <mergeCell ref="C189:C193"/>
    <mergeCell ref="A163:A167"/>
    <mergeCell ref="AD369:AD373"/>
    <mergeCell ref="AD384:AD388"/>
    <mergeCell ref="AC395:AC399"/>
    <mergeCell ref="Y369:Y373"/>
    <mergeCell ref="R369:R373"/>
    <mergeCell ref="C395:C399"/>
    <mergeCell ref="D395:D399"/>
    <mergeCell ref="E395:E399"/>
    <mergeCell ref="R395:R399"/>
    <mergeCell ref="S395:S399"/>
    <mergeCell ref="T395:T399"/>
    <mergeCell ref="X369:X373"/>
    <mergeCell ref="R374:R378"/>
    <mergeCell ref="S374:S378"/>
    <mergeCell ref="T374:T378"/>
    <mergeCell ref="U374:U378"/>
    <mergeCell ref="AD280:AD284"/>
    <mergeCell ref="Y290:Y294"/>
    <mergeCell ref="Z290:Z294"/>
    <mergeCell ref="AA290:AA294"/>
    <mergeCell ref="AB290:AB294"/>
    <mergeCell ref="AC290:AC294"/>
    <mergeCell ref="AD339:AD343"/>
    <mergeCell ref="AC333:AC337"/>
    <mergeCell ref="AC339:AC343"/>
    <mergeCell ref="V347:V348"/>
    <mergeCell ref="D349:D353"/>
    <mergeCell ref="S333:S337"/>
    <mergeCell ref="S317:S321"/>
    <mergeCell ref="C302:C306"/>
    <mergeCell ref="T312:T316"/>
    <mergeCell ref="C307:C311"/>
    <mergeCell ref="AB163:AB167"/>
    <mergeCell ref="C369:C373"/>
    <mergeCell ref="AB379:AB383"/>
    <mergeCell ref="AC379:AC383"/>
    <mergeCell ref="D369:D373"/>
    <mergeCell ref="U400:U404"/>
    <mergeCell ref="V400:V404"/>
    <mergeCell ref="W400:W404"/>
    <mergeCell ref="X400:X404"/>
    <mergeCell ref="Y400:Y404"/>
    <mergeCell ref="Z400:Z404"/>
    <mergeCell ref="Z384:Z388"/>
    <mergeCell ref="W369:W373"/>
    <mergeCell ref="E384:E388"/>
    <mergeCell ref="A379:A383"/>
    <mergeCell ref="B369:B373"/>
    <mergeCell ref="A384:A388"/>
    <mergeCell ref="W163:W167"/>
    <mergeCell ref="A168:A172"/>
    <mergeCell ref="E189:E193"/>
    <mergeCell ref="V179:V183"/>
    <mergeCell ref="S184:S188"/>
    <mergeCell ref="R179:R183"/>
    <mergeCell ref="E364:E368"/>
    <mergeCell ref="U364:U368"/>
    <mergeCell ref="D250:D254"/>
    <mergeCell ref="C260:C264"/>
    <mergeCell ref="S236:S240"/>
    <mergeCell ref="B245:B249"/>
    <mergeCell ref="E339:E343"/>
    <mergeCell ref="W210:W214"/>
    <mergeCell ref="R189:R193"/>
    <mergeCell ref="X163:X167"/>
    <mergeCell ref="A344:A348"/>
    <mergeCell ref="E200:E204"/>
    <mergeCell ref="X205:X209"/>
    <mergeCell ref="U384:U388"/>
    <mergeCell ref="V384:V388"/>
    <mergeCell ref="AB374:AB378"/>
    <mergeCell ref="AC374:AC378"/>
    <mergeCell ref="S392:S393"/>
    <mergeCell ref="T389:T391"/>
    <mergeCell ref="T392:T393"/>
    <mergeCell ref="U389:U391"/>
    <mergeCell ref="U392:U393"/>
    <mergeCell ref="V389:V391"/>
    <mergeCell ref="V392:V393"/>
    <mergeCell ref="AB389:AB393"/>
    <mergeCell ref="AC389:AC393"/>
    <mergeCell ref="A189:A193"/>
    <mergeCell ref="A231:A235"/>
    <mergeCell ref="A205:A209"/>
    <mergeCell ref="A210:A214"/>
    <mergeCell ref="A221:A225"/>
    <mergeCell ref="A216:A220"/>
    <mergeCell ref="A226:A230"/>
    <mergeCell ref="B205:B209"/>
    <mergeCell ref="S221:S225"/>
    <mergeCell ref="S205:S209"/>
    <mergeCell ref="V221:V225"/>
    <mergeCell ref="Y205:Y209"/>
    <mergeCell ref="C194:C198"/>
    <mergeCell ref="Y194:Y198"/>
    <mergeCell ref="A194:A198"/>
    <mergeCell ref="C90:C94"/>
    <mergeCell ref="D90:D94"/>
    <mergeCell ref="E90:E94"/>
    <mergeCell ref="R90:R94"/>
    <mergeCell ref="S90:S94"/>
    <mergeCell ref="T90:T94"/>
    <mergeCell ref="U90:U94"/>
    <mergeCell ref="V90:V94"/>
    <mergeCell ref="W90:W94"/>
    <mergeCell ref="Y339:Y343"/>
    <mergeCell ref="Z323:Z327"/>
    <mergeCell ref="V374:V378"/>
    <mergeCell ref="AC384:AC388"/>
    <mergeCell ref="R379:R383"/>
    <mergeCell ref="R333:R337"/>
    <mergeCell ref="V245:V249"/>
    <mergeCell ref="AB132:AB136"/>
    <mergeCell ref="T205:T209"/>
    <mergeCell ref="V379:V383"/>
    <mergeCell ref="AC153:AC157"/>
    <mergeCell ref="Z347:Z348"/>
    <mergeCell ref="AC275:AC279"/>
    <mergeCell ref="Y302:Y306"/>
    <mergeCell ref="R312:R316"/>
    <mergeCell ref="Z312:Z316"/>
    <mergeCell ref="W302:W306"/>
    <mergeCell ref="AB280:AB284"/>
    <mergeCell ref="AC280:AC284"/>
    <mergeCell ref="X189:X193"/>
    <mergeCell ref="C205:C209"/>
    <mergeCell ref="D205:D209"/>
    <mergeCell ref="AC194:AC198"/>
    <mergeCell ref="AD50:AD54"/>
    <mergeCell ref="AC39:AC43"/>
    <mergeCell ref="V39:V43"/>
    <mergeCell ref="AB50:AB54"/>
    <mergeCell ref="AA50:AA54"/>
    <mergeCell ref="E55:E59"/>
    <mergeCell ref="Y19:Y23"/>
    <mergeCell ref="Y39:Y43"/>
    <mergeCell ref="R39:R43"/>
    <mergeCell ref="Z50:Z54"/>
    <mergeCell ref="A44:Z44"/>
    <mergeCell ref="Y29:Y33"/>
    <mergeCell ref="AD24:AD28"/>
    <mergeCell ref="AD29:AD33"/>
    <mergeCell ref="Z317:Z321"/>
    <mergeCell ref="AA317:AA321"/>
    <mergeCell ref="Y221:Y225"/>
    <mergeCell ref="B221:B225"/>
    <mergeCell ref="T231:T235"/>
    <mergeCell ref="A290:A294"/>
    <mergeCell ref="B290:B294"/>
    <mergeCell ref="R265:R269"/>
    <mergeCell ref="S265:S269"/>
    <mergeCell ref="AC142:AC146"/>
    <mergeCell ref="Y173:Y177"/>
    <mergeCell ref="R163:R167"/>
    <mergeCell ref="R216:R220"/>
    <mergeCell ref="AA302:AA306"/>
    <mergeCell ref="AC302:AC306"/>
    <mergeCell ref="S297:S301"/>
    <mergeCell ref="X153:X157"/>
    <mergeCell ref="AB153:AB157"/>
    <mergeCell ref="AD426:AD430"/>
    <mergeCell ref="W421:W425"/>
    <mergeCell ref="V421:V425"/>
    <mergeCell ref="V2:Z2"/>
    <mergeCell ref="U4:AC4"/>
    <mergeCell ref="AC90:AC94"/>
    <mergeCell ref="Y90:Y94"/>
    <mergeCell ref="Z90:Z94"/>
    <mergeCell ref="AA90:AA94"/>
    <mergeCell ref="AB90:AB94"/>
    <mergeCell ref="AD395:AD399"/>
    <mergeCell ref="AD364:AD368"/>
    <mergeCell ref="AD379:AD383"/>
    <mergeCell ref="AA426:AA430"/>
    <mergeCell ref="AD147:AD151"/>
    <mergeCell ref="AA163:AA167"/>
    <mergeCell ref="AC189:AC193"/>
    <mergeCell ref="W189:W193"/>
    <mergeCell ref="Z184:Z188"/>
    <mergeCell ref="AD142:AD146"/>
    <mergeCell ref="Z354:Z358"/>
    <mergeCell ref="V328:V332"/>
    <mergeCell ref="W250:W254"/>
    <mergeCell ref="V19:V23"/>
    <mergeCell ref="X102:X106"/>
    <mergeCell ref="AB142:AB146"/>
    <mergeCell ref="Y142:Y146"/>
    <mergeCell ref="U270:U274"/>
    <mergeCell ref="AA132:AA136"/>
    <mergeCell ref="X384:X388"/>
    <mergeCell ref="U379:U383"/>
    <mergeCell ref="AC158:AC162"/>
    <mergeCell ref="AD168:AD172"/>
    <mergeCell ref="D302:D306"/>
    <mergeCell ref="C312:C316"/>
    <mergeCell ref="AC200:AC204"/>
    <mergeCell ref="AB200:AB204"/>
    <mergeCell ref="B302:B306"/>
    <mergeCell ref="X200:X204"/>
    <mergeCell ref="B200:B204"/>
    <mergeCell ref="Y200:Y204"/>
    <mergeCell ref="T194:T198"/>
    <mergeCell ref="AC270:AC274"/>
    <mergeCell ref="W297:W301"/>
    <mergeCell ref="W312:W316"/>
    <mergeCell ref="W265:W269"/>
    <mergeCell ref="S260:S264"/>
    <mergeCell ref="T260:T264"/>
    <mergeCell ref="V226:V230"/>
    <mergeCell ref="Z270:Z274"/>
    <mergeCell ref="AD302:AD306"/>
    <mergeCell ref="AD307:AD311"/>
    <mergeCell ref="R184:R188"/>
    <mergeCell ref="Z250:Z254"/>
    <mergeCell ref="S194:S198"/>
    <mergeCell ref="W184:W188"/>
    <mergeCell ref="C179:C183"/>
    <mergeCell ref="S200:S204"/>
    <mergeCell ref="T216:T220"/>
    <mergeCell ref="T210:T214"/>
    <mergeCell ref="AD194:AD198"/>
    <mergeCell ref="C200:C204"/>
    <mergeCell ref="S226:S230"/>
    <mergeCell ref="Y245:Y249"/>
  </mergeCells>
  <phoneticPr fontId="2" type="noConversion"/>
  <pageMargins left="0.23622047244094491" right="0.19685039370078741" top="0.31496062992125984" bottom="0.22" header="0.31496062992125984" footer="0.31496062992125984"/>
  <pageSetup paperSize="9" scale="45" fitToHeight="0" orientation="landscape" r:id="rId1"/>
  <rowBreaks count="10" manualBreakCount="10">
    <brk id="49" max="29" man="1"/>
    <brk id="101" max="29" man="1"/>
    <brk id="141" max="29" man="1"/>
    <brk id="177" max="29" man="1"/>
    <brk id="225" max="29" man="1"/>
    <brk id="269" max="29" man="1"/>
    <brk id="289" max="29" man="1"/>
    <brk id="332" max="29" man="1"/>
    <brk id="368" max="29" man="1"/>
    <brk id="404" max="29" man="1"/>
  </rowBreaks>
  <colBreaks count="1" manualBreakCount="1">
    <brk id="26" min="1" max="393" man="1"/>
  </colBreaks>
</worksheet>
</file>

<file path=xl/worksheets/sheet2.xml><?xml version="1.0" encoding="utf-8"?>
<worksheet xmlns="http://schemas.openxmlformats.org/spreadsheetml/2006/main" xmlns:r="http://schemas.openxmlformats.org/officeDocument/2006/relationships">
  <dimension ref="B6:H16"/>
  <sheetViews>
    <sheetView zoomScaleNormal="100" workbookViewId="0">
      <selection activeCell="B8" sqref="B8:B16"/>
    </sheetView>
  </sheetViews>
  <sheetFormatPr defaultRowHeight="15"/>
  <cols>
    <col min="1" max="1" width="9.140625" customWidth="1"/>
    <col min="2" max="2" width="16.42578125" bestFit="1" customWidth="1"/>
    <col min="3" max="7" width="15.5703125" bestFit="1" customWidth="1"/>
    <col min="8" max="8" width="16.5703125" bestFit="1" customWidth="1"/>
    <col min="12" max="13" width="9.140625" customWidth="1"/>
    <col min="17" max="18" width="9.140625" customWidth="1"/>
  </cols>
  <sheetData>
    <row r="6" spans="2:8">
      <c r="B6" s="41">
        <v>36539643.530000001</v>
      </c>
      <c r="C6" s="41">
        <v>37984530.210000008</v>
      </c>
      <c r="D6" s="41">
        <v>32605028.700000003</v>
      </c>
      <c r="E6" s="41">
        <v>32892121.580000006</v>
      </c>
      <c r="F6" s="41">
        <v>21041483.650000002</v>
      </c>
      <c r="G6" s="41">
        <v>21041483.650000002</v>
      </c>
      <c r="H6" s="41">
        <f>SUM(B6:G6)</f>
        <v>182104291.32000002</v>
      </c>
    </row>
    <row r="8" spans="2:8" ht="18.75">
      <c r="B8" s="43"/>
    </row>
    <row r="9" spans="2:8" ht="18.75">
      <c r="B9" s="44"/>
    </row>
    <row r="10" spans="2:8" ht="18.75">
      <c r="B10" s="44"/>
    </row>
    <row r="11" spans="2:8" ht="18.75">
      <c r="B11" s="44"/>
    </row>
    <row r="12" spans="2:8" ht="18.75">
      <c r="B12" s="44"/>
    </row>
    <row r="13" spans="2:8" ht="18.75">
      <c r="B13" s="44"/>
    </row>
    <row r="14" spans="2:8" ht="18.75">
      <c r="B14" s="44"/>
    </row>
    <row r="15" spans="2:8">
      <c r="B15" s="45"/>
    </row>
    <row r="16" spans="2:8">
      <c r="B16" s="4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Лист1!Область_печати</vt:lpstr>
    </vt:vector>
  </TitlesOfParts>
  <Company>administration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cp:lastModifiedBy>
  <cp:lastPrinted>2024-08-02T09:55:49Z</cp:lastPrinted>
  <dcterms:created xsi:type="dcterms:W3CDTF">2013-07-18T08:34:46Z</dcterms:created>
  <dcterms:modified xsi:type="dcterms:W3CDTF">2024-08-01T09:56:57Z</dcterms:modified>
</cp:coreProperties>
</file>